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10" tabRatio="850"/>
  </bookViews>
  <sheets>
    <sheet name="RESUMO" sheetId="1" r:id="rId1"/>
    <sheet name="CRONOGRAMA" sheetId="2" r:id="rId2"/>
    <sheet name="ORÇAMENTO BÁSICO" sheetId="3" r:id="rId3"/>
    <sheet name="EQUIP_TIPO B" sheetId="5" r:id="rId4"/>
    <sheet name="MOTORISTA_DIURNO_TIPO B" sheetId="11" r:id="rId5"/>
    <sheet name="MOTORISTA_NOTURNO_TIPO B" sheetId="12" r:id="rId6"/>
    <sheet name="AMBULANCIA_TIPO B" sheetId="4" r:id="rId7"/>
    <sheet name="EQUIP_TIPO D" sheetId="7" r:id="rId8"/>
    <sheet name="MOTORISTA_DIURNO_TIPO D" sheetId="13" r:id="rId9"/>
    <sheet name="MOTORISTA_NOTURNO_TIPO D" sheetId="14" r:id="rId10"/>
    <sheet name="AMBULANCIA_TIPO D" sheetId="6" r:id="rId11"/>
    <sheet name="BDI" sheetId="8" r:id="rId12"/>
    <sheet name="ANEXO IV" sheetId="9" state="hidden" r:id="rId13"/>
    <sheet name="MAPA_COTAÇÃO 1" sheetId="10" r:id="rId14"/>
    <sheet name="MAPA_COTAÇÃO 2" sheetId="16" r:id="rId15"/>
    <sheet name="modelo mapacotação" sheetId="15" state="hidden" r:id="rId16"/>
  </sheets>
  <definedNames>
    <definedName name="_xlnm.Print_Area" localSheetId="6">'AMBULANCIA_TIPO B'!$A$1:$D$97</definedName>
    <definedName name="_xlnm.Print_Titles" localSheetId="6">'AMBULANCIA_TIPO B'!$1:$7</definedName>
    <definedName name="_xlnm.Print_Area" localSheetId="10">'AMBULANCIA_TIPO D'!$A$1:$D$99</definedName>
    <definedName name="_xlnm.Print_Titles" localSheetId="10">'AMBULANCIA_TIPO D'!$1:$7</definedName>
    <definedName name="_xlnm.Print_Area" localSheetId="12">'ANEXO IV'!$A$1:$H$24</definedName>
    <definedName name="_xlnm.Print_Area" localSheetId="11">BDI!$A$1:$D$19</definedName>
    <definedName name="_xlnm.Print_Area" localSheetId="1">CRONOGRAMA!$A$1:$P$13</definedName>
    <definedName name="_xlnm.Print_Area" localSheetId="3">'EQUIP_TIPO B'!$A$1:$D$250</definedName>
    <definedName name="_xlnm.Print_Titles" localSheetId="3">'EQUIP_TIPO B'!$1:$6</definedName>
    <definedName name="_xlnm.Print_Area" localSheetId="7">'EQUIP_TIPO D'!$A$1:$D$438</definedName>
    <definedName name="_xlnm.Print_Titles" localSheetId="7">'EQUIP_TIPO D'!$1:$6</definedName>
    <definedName name="_xlnm.Print_Area" localSheetId="2">'ORÇAMENTO BÁSICO'!$B$1:$M$14</definedName>
    <definedName name="_xlnm.Print_Area" localSheetId="0">RESUMO!$A$1:$D$14</definedName>
    <definedName name="_xlnm.Print_Area" localSheetId="13">'MAPA_COTAÇÃO 1'!$A$1:$H$19</definedName>
    <definedName name="_xlnm.Print_Area" localSheetId="4">'MOTORISTA_DIURNO_TIPO B'!$A$1:$D$41</definedName>
    <definedName name="_xlnm.Print_Area" localSheetId="5">'MOTORISTA_NOTURNO_TIPO B'!$A$1:$D$42</definedName>
    <definedName name="_xlnm.Print_Area" localSheetId="8">'MOTORISTA_DIURNO_TIPO D'!$A$1:$D$41</definedName>
    <definedName name="_xlnm.Print_Area" localSheetId="9">'MOTORISTA_NOTURNO_TIPO D'!$A$1:$D$42</definedName>
  </definedNames>
  <calcPr calcId="144525"/>
</workbook>
</file>

<file path=xl/sharedStrings.xml><?xml version="1.0" encoding="utf-8"?>
<sst xmlns="http://schemas.openxmlformats.org/spreadsheetml/2006/main" count="1818" uniqueCount="645">
  <si>
    <t>PREFEITURA MUNICIPAL DE CAMARAGIBE</t>
  </si>
  <si>
    <t>RESUMO  DO ORÇAMENTO BÁSICO</t>
  </si>
  <si>
    <t>OBJETO: CONTRATAÇÃO DE EMPRESA ESPECIALIZADA NA PRESTAÇÃO DE SERVIÇOS DE LOCAÇÃO DE AMBULANCIAS DO TIPO B (UNIDADE DE SUPORTE BÁSICO) E TIPO D (UNIDADE DE SUPORTE AVANÇADO), COM CONDUTOR, SEM COMBUSTÍVEL, COM EQUIPAMENTOS MÉDICOS-HOSPITALARES E COM A MANUTENÇÃO PREVENTIVA E CORRETIVA, A SUPRIR AS NECESSIDADES  DOS SERVIÇOS MUNICIPAIS DE SAÚDE, EM 02 (DOIS) LOTES, PELO PÉRIODO DE 12 (DOZE) MESES.</t>
  </si>
  <si>
    <t xml:space="preserve">LOCAL: MUNICÍPIO DE CAMARAGIBE/PE </t>
  </si>
  <si>
    <t>FONTE DE PREÇO: COMPOSIÇÕES DE CUSTO DE MERCADO, TABELA FIPE + (BDI 23,02%).</t>
  </si>
  <si>
    <t>ITEM</t>
  </si>
  <si>
    <t>DESCRIÇÃO</t>
  </si>
  <si>
    <t>TOTAL</t>
  </si>
  <si>
    <t>1.0</t>
  </si>
  <si>
    <t>1.1</t>
  </si>
  <si>
    <t>1.2</t>
  </si>
  <si>
    <t>TOTAL GERAL</t>
  </si>
  <si>
    <t>(UM MILHÃO, TREZENTOS E DOIS MIL, DUZENTOS E SESSENTA E SEIS REAIS E SETENTA E SEIS CENTAVOS)</t>
  </si>
  <si>
    <t xml:space="preserve">             </t>
  </si>
  <si>
    <t>LOCAL</t>
  </si>
  <si>
    <t xml:space="preserve"> MUNICÍPIO DE CAMARAGIBE/PE.</t>
  </si>
  <si>
    <t>CRONOGRAMA FÍSICO FINANCEIRO DE DESEMBOLSO MÁXIMO  (MENSAL)</t>
  </si>
  <si>
    <t>DISCRIMINAÇÃO</t>
  </si>
  <si>
    <t>QUANT</t>
  </si>
  <si>
    <t>TOTAL (R$)</t>
  </si>
  <si>
    <t>MESES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</si>
  <si>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</si>
  <si>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</si>
  <si>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</si>
  <si>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</si>
  <si>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</si>
  <si>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</si>
  <si>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</si>
  <si>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</si>
  <si>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</si>
  <si>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</si>
  <si>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</si>
  <si>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</si>
  <si>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01 AMBULANCIAS MÊS</t>
  </si>
  <si>
    <t>02  AMBULANCIAS MÊS</t>
  </si>
  <si>
    <t>PERCENTUAL MÁXIMO MENSAL</t>
  </si>
  <si>
    <t>VALOR MÁXIMO MENSAL</t>
  </si>
  <si>
    <t>TOTAL GERAL ACUMULADO</t>
  </si>
  <si>
    <t>Importa o presente orçamento em:</t>
  </si>
  <si>
    <t>LOCAL:</t>
  </si>
  <si>
    <t>REFERÊNCIA:</t>
  </si>
  <si>
    <t xml:space="preserve"> ORÇAMENTO BÁSICO</t>
  </si>
  <si>
    <t>REFERÊNCIA DEZEMBRO DE 2023</t>
  </si>
  <si>
    <t>BDI</t>
  </si>
  <si>
    <t>CODIGO</t>
  </si>
  <si>
    <t>UN</t>
  </si>
  <si>
    <t>QUANT VEICULOS</t>
  </si>
  <si>
    <t>PREÇOS</t>
  </si>
  <si>
    <t>QUANTIDADE</t>
  </si>
  <si>
    <t>PREÇO TOTAL (R$)</t>
  </si>
  <si>
    <t>UNITÁRIO 
(SEM BDI ) MÊS</t>
  </si>
  <si>
    <t>BDI (%)</t>
  </si>
  <si>
    <t>UNITÁRIO 
(COM BDI) MÊS</t>
  </si>
  <si>
    <t>(VEICULOS X MÊS)</t>
  </si>
  <si>
    <t>S/BDI</t>
  </si>
  <si>
    <t>C/BDI</t>
  </si>
  <si>
    <t>COMP</t>
  </si>
  <si>
    <t>LOCAÇÃO DE AMBULANCIA COM CONDUTOR (12 X 36 H. DIURNO/NOTURNO)</t>
  </si>
  <si>
    <t>COMP_01</t>
  </si>
  <si>
    <t>MÊS</t>
  </si>
  <si>
    <t>COMP_02</t>
  </si>
  <si>
    <t>LOCAL: TODO MUNICÍPIO DE CAMARAGIBE/PE.</t>
  </si>
  <si>
    <t>FONTE: COTAÇÃO NO BANCO DE PREÇOS</t>
  </si>
  <si>
    <t>COMPOSIÇÃO DE CUSTO UNITÁRIO PARA LOCAÇÃO - COMPOSIÇÃO 01B- TIPO B</t>
  </si>
  <si>
    <t>2. EQUIPAMENTOS MÉDICOS-HOSPITALARES</t>
  </si>
  <si>
    <t>A. MACA BIARTICULADA COM RODAS</t>
  </si>
  <si>
    <t>DEPRECIAÇÃO MENSAL DOS EQUIPAMENTOS</t>
  </si>
  <si>
    <t>A1-</t>
  </si>
  <si>
    <t>Preço de Aquisição (R$)</t>
  </si>
  <si>
    <t>A1=</t>
  </si>
  <si>
    <t>A2-</t>
  </si>
  <si>
    <t>Tempo de vida útil (meses)</t>
  </si>
  <si>
    <t>A2=</t>
  </si>
  <si>
    <t>A3-</t>
  </si>
  <si>
    <t>Previsão de recuperação na venda do bem usado (%)</t>
  </si>
  <si>
    <t>A3=</t>
  </si>
  <si>
    <t>A4-</t>
  </si>
  <si>
    <t>Tempo do Contrato (Meses)</t>
  </si>
  <si>
    <t>A4=</t>
  </si>
  <si>
    <t>CUSTO MENSAL</t>
  </si>
  <si>
    <t>JUROS PELO CAPITAL EMPREGADO - Retorno do investimento</t>
  </si>
  <si>
    <t>A5-</t>
  </si>
  <si>
    <t>Taxa mensal de juros (%)</t>
  </si>
  <si>
    <t>A5=</t>
  </si>
  <si>
    <t>A6-</t>
  </si>
  <si>
    <t>Juros sobre a depreciação / aluguel</t>
  </si>
  <si>
    <t>A6=</t>
  </si>
  <si>
    <t>INCIDÊNCIA MENSAL</t>
  </si>
  <si>
    <t>B. VÁLVULA REGULADORA DE PRESSÃO PARA CILINDRO DE OXIGÊNIO</t>
  </si>
  <si>
    <t>B1-</t>
  </si>
  <si>
    <t>B1=</t>
  </si>
  <si>
    <t>B2-</t>
  </si>
  <si>
    <t>B2=</t>
  </si>
  <si>
    <t>B3-</t>
  </si>
  <si>
    <t>B3=</t>
  </si>
  <si>
    <t>B4-</t>
  </si>
  <si>
    <t>B4=</t>
  </si>
  <si>
    <t>B5-</t>
  </si>
  <si>
    <t>B5=</t>
  </si>
  <si>
    <t>B6-</t>
  </si>
  <si>
    <t>B6=</t>
  </si>
  <si>
    <t>C. FLUXÔMETRO PARA OXIGÊNIO PARA REDE (PAREDE)</t>
  </si>
  <si>
    <t>C1-</t>
  </si>
  <si>
    <t>C1=</t>
  </si>
  <si>
    <t>C2-</t>
  </si>
  <si>
    <t>C2=</t>
  </si>
  <si>
    <t>C3-</t>
  </si>
  <si>
    <t>C3=</t>
  </si>
  <si>
    <t>C4-</t>
  </si>
  <si>
    <t>C4=</t>
  </si>
  <si>
    <t>C5-</t>
  </si>
  <si>
    <t>C5=</t>
  </si>
  <si>
    <t>C6-</t>
  </si>
  <si>
    <t>C6=</t>
  </si>
  <si>
    <t>D. ESTETOSCÓPIO ADULTO E INFANTIL</t>
  </si>
  <si>
    <t>D1-</t>
  </si>
  <si>
    <t>D1=</t>
  </si>
  <si>
    <t>D2-</t>
  </si>
  <si>
    <t>D2=</t>
  </si>
  <si>
    <t>D3-</t>
  </si>
  <si>
    <t>D3=</t>
  </si>
  <si>
    <t>D4-</t>
  </si>
  <si>
    <t>D4=</t>
  </si>
  <si>
    <t>D5-</t>
  </si>
  <si>
    <t>D5=</t>
  </si>
  <si>
    <t>D6-</t>
  </si>
  <si>
    <t>D6=</t>
  </si>
  <si>
    <t>E. REANIMADOR MANUAL ADULTO</t>
  </si>
  <si>
    <t>E1-</t>
  </si>
  <si>
    <t>E1=</t>
  </si>
  <si>
    <t>E2-</t>
  </si>
  <si>
    <t>E2=</t>
  </si>
  <si>
    <t>E3-</t>
  </si>
  <si>
    <t>E3=</t>
  </si>
  <si>
    <t>E4-</t>
  </si>
  <si>
    <t>E4=</t>
  </si>
  <si>
    <t>E5-</t>
  </si>
  <si>
    <t>E5=</t>
  </si>
  <si>
    <t>E6-</t>
  </si>
  <si>
    <t>E6=</t>
  </si>
  <si>
    <t>F. REANIMADOR MANUAL PEDIÁTRICO</t>
  </si>
  <si>
    <t>F1-</t>
  </si>
  <si>
    <t>F1=</t>
  </si>
  <si>
    <t>F2-</t>
  </si>
  <si>
    <t>F2=</t>
  </si>
  <si>
    <t>F3-</t>
  </si>
  <si>
    <t>F3=</t>
  </si>
  <si>
    <t>F4-</t>
  </si>
  <si>
    <t>F4=</t>
  </si>
  <si>
    <t>F5-</t>
  </si>
  <si>
    <t>F5=</t>
  </si>
  <si>
    <t>F6-</t>
  </si>
  <si>
    <t>F6=</t>
  </si>
  <si>
    <t>G. ESFIGNOMANÔMETRO ADULTO E INFANTIL</t>
  </si>
  <si>
    <t>G1-</t>
  </si>
  <si>
    <t>G1=</t>
  </si>
  <si>
    <t>G2-</t>
  </si>
  <si>
    <t>G2=</t>
  </si>
  <si>
    <t>G3-</t>
  </si>
  <si>
    <t>G3=</t>
  </si>
  <si>
    <t>G4-</t>
  </si>
  <si>
    <t>G4=</t>
  </si>
  <si>
    <t>G5-</t>
  </si>
  <si>
    <t>G5=</t>
  </si>
  <si>
    <t>G6-</t>
  </si>
  <si>
    <t>G6=</t>
  </si>
  <si>
    <t>H. DESFIBRILADOR EXTERNO AUTOMÁTICO</t>
  </si>
  <si>
    <t>H1-</t>
  </si>
  <si>
    <t>H1=</t>
  </si>
  <si>
    <t>H2-</t>
  </si>
  <si>
    <t>H2=</t>
  </si>
  <si>
    <t>H3-</t>
  </si>
  <si>
    <t>H3=</t>
  </si>
  <si>
    <t>H4-</t>
  </si>
  <si>
    <t>H4=</t>
  </si>
  <si>
    <t>H5-</t>
  </si>
  <si>
    <t>H5=</t>
  </si>
  <si>
    <t>H6-</t>
  </si>
  <si>
    <t>H6=</t>
  </si>
  <si>
    <t>I. TERMÔMETRO DIGITAL PARA USO MÉDICO</t>
  </si>
  <si>
    <t>I1-</t>
  </si>
  <si>
    <t>I1=</t>
  </si>
  <si>
    <t>I2-</t>
  </si>
  <si>
    <t>I2=</t>
  </si>
  <si>
    <t>I3-</t>
  </si>
  <si>
    <t>I3=</t>
  </si>
  <si>
    <t>I4-</t>
  </si>
  <si>
    <t>I4=</t>
  </si>
  <si>
    <t>I5-</t>
  </si>
  <si>
    <t>I5=</t>
  </si>
  <si>
    <t>I6-</t>
  </si>
  <si>
    <t>I6=</t>
  </si>
  <si>
    <t>J. GLICOSÍMETRO DIGITAL PARA USO MÉDICO</t>
  </si>
  <si>
    <t>J1-</t>
  </si>
  <si>
    <t>J1=</t>
  </si>
  <si>
    <t>J2-</t>
  </si>
  <si>
    <t>J2=</t>
  </si>
  <si>
    <t>J3-</t>
  </si>
  <si>
    <t>J3=</t>
  </si>
  <si>
    <t>J4-</t>
  </si>
  <si>
    <t>J4=</t>
  </si>
  <si>
    <t>J5-</t>
  </si>
  <si>
    <t>J5=</t>
  </si>
  <si>
    <t>J6-</t>
  </si>
  <si>
    <t>J6=</t>
  </si>
  <si>
    <t>K. MACA ARTICULADA COM RODAS</t>
  </si>
  <si>
    <t>K1-</t>
  </si>
  <si>
    <t>K1=</t>
  </si>
  <si>
    <t>K2-</t>
  </si>
  <si>
    <t>K2=</t>
  </si>
  <si>
    <t>K3-</t>
  </si>
  <si>
    <t>K3=</t>
  </si>
  <si>
    <t>K4-</t>
  </si>
  <si>
    <t>K4=</t>
  </si>
  <si>
    <t>K5-</t>
  </si>
  <si>
    <t>K5=</t>
  </si>
  <si>
    <t>K6-</t>
  </si>
  <si>
    <t>K6=</t>
  </si>
  <si>
    <t>L. SUPORTE DE SORO</t>
  </si>
  <si>
    <t>L1-</t>
  </si>
  <si>
    <t>L1=</t>
  </si>
  <si>
    <t>L2-</t>
  </si>
  <si>
    <t>L2=</t>
  </si>
  <si>
    <t>L3-</t>
  </si>
  <si>
    <t>L3=</t>
  </si>
  <si>
    <t>L4-</t>
  </si>
  <si>
    <t>L4=</t>
  </si>
  <si>
    <t>L5-</t>
  </si>
  <si>
    <t>L5=</t>
  </si>
  <si>
    <t>L6-</t>
  </si>
  <si>
    <t>L6=</t>
  </si>
  <si>
    <t>M. PRANCHA CURTA PARA IMOBILIZAÇÃO DE COLUNA</t>
  </si>
  <si>
    <t>M1-</t>
  </si>
  <si>
    <t>M1=</t>
  </si>
  <si>
    <t>M2-</t>
  </si>
  <si>
    <t>M2=</t>
  </si>
  <si>
    <t>M3-</t>
  </si>
  <si>
    <t>M3=</t>
  </si>
  <si>
    <t>M4-</t>
  </si>
  <si>
    <t>M4=</t>
  </si>
  <si>
    <t>M5-</t>
  </si>
  <si>
    <t>M5=</t>
  </si>
  <si>
    <t>M6-</t>
  </si>
  <si>
    <t>M6=</t>
  </si>
  <si>
    <t>N. PRANCHA LONGA PARA IMOBILIZAÇÃO DE COLUNA</t>
  </si>
  <si>
    <t>N1-</t>
  </si>
  <si>
    <t>N1=</t>
  </si>
  <si>
    <t>N2-</t>
  </si>
  <si>
    <t>N2=</t>
  </si>
  <si>
    <t>N3-</t>
  </si>
  <si>
    <t>N3=</t>
  </si>
  <si>
    <t>N4-</t>
  </si>
  <si>
    <t>N4=</t>
  </si>
  <si>
    <t>N5-</t>
  </si>
  <si>
    <t>N5=</t>
  </si>
  <si>
    <t>N6-</t>
  </si>
  <si>
    <t>N6=</t>
  </si>
  <si>
    <t>O.</t>
  </si>
  <si>
    <t>TOTAL SEM B.D.I</t>
  </si>
  <si>
    <t>P.</t>
  </si>
  <si>
    <t>TOTAL C/ BDI 23,02%</t>
  </si>
  <si>
    <t>INSTRUÇÃO NORMATIVA RFB Nº 1700, DE 14 DE MARÇO DE 2017</t>
  </si>
  <si>
    <t>FONTE: ACORDO COLETIVO DE TRABALHO 2022/2023, REGISTRO NO MTE: PE001008/2022.</t>
  </si>
  <si>
    <t>COMPOSIÇÃO DE CUSTO UNITÁRIO PARA LOCAÇÃO  - COMPOSIÇÃO 01A - TIPO B</t>
  </si>
  <si>
    <t>1. AMBULANCIAS DO TIPO B (UNIDADE DE SUPORTE BÁSICO), COM CONDUTOR, SEM COMBUSTÍVEL, COM EQUIPAMENTOS MÉDICOS-HOSPITALARES</t>
  </si>
  <si>
    <t xml:space="preserve"> MOTORISTAS DIURNO</t>
  </si>
  <si>
    <t xml:space="preserve">    A- </t>
  </si>
  <si>
    <t>MÃO DE OBRA</t>
  </si>
  <si>
    <t>CONDUTOR PARA AMBULANCIA TIPO B COM JORNADA DE TRABALHO DE 12X36 HORAS DIURNO COM INSALUBRIDADE</t>
  </si>
  <si>
    <t xml:space="preserve"> 01 POSTO DE TRABALHO</t>
  </si>
  <si>
    <t>B-</t>
  </si>
  <si>
    <t>OBRIGAÇÕES SOCIAIS</t>
  </si>
  <si>
    <t xml:space="preserve">PREVIDÊNCIA SOCIAL </t>
  </si>
  <si>
    <t>FGTS</t>
  </si>
  <si>
    <t>C-</t>
  </si>
  <si>
    <t>GRATIFICAÇÕES</t>
  </si>
  <si>
    <t>ADICIONAL 1/3 FÉRIAS</t>
  </si>
  <si>
    <t>13º SALÁRIO</t>
  </si>
  <si>
    <t>ADICIONAL DE INSALUBRIDADE 20% (DIURNO)</t>
  </si>
  <si>
    <t>D-</t>
  </si>
  <si>
    <t xml:space="preserve">BENEFÍCIOS </t>
  </si>
  <si>
    <t>VALE-TRANSPORTE</t>
  </si>
  <si>
    <t>VALE-ALIMENTAÇÃO</t>
  </si>
  <si>
    <t>E-</t>
  </si>
  <si>
    <t>FARDAMENTO</t>
  </si>
  <si>
    <t>CALÇA</t>
  </si>
  <si>
    <t>CAMISA</t>
  </si>
  <si>
    <t>PAR DE SAPATO</t>
  </si>
  <si>
    <t>CINTO</t>
  </si>
  <si>
    <t>PAR DE MEIAS</t>
  </si>
  <si>
    <t>CRACHÁ DE IDENTIFICAÇÃO</t>
  </si>
  <si>
    <t>F-</t>
  </si>
  <si>
    <t>VALOR TOTAL DO POSTO DE TRABALHO SEM B.D.I</t>
  </si>
  <si>
    <t>G-</t>
  </si>
  <si>
    <t>VALOR TOTAL DO POSTO DE TRABALHO C/ BDI 23,02%</t>
  </si>
  <si>
    <t>ACORDO COLETIVO DE TRABALHO 2022/2023, REGISTRO NO MTE: PE001008/2022, NÚMERO DO PROCESSO 14021.125371/2022-83.</t>
  </si>
  <si>
    <t>BANCO DE PREÇOS, RELATÓRIO FINAL DE COTAÇÃO: FARDAMENTOS 2023, CONFORME INSTRUÇÃO NORMATIVA Nº 65 DE 07 DE JULHO DE 2021.</t>
  </si>
  <si>
    <t>COMPOSIÇÃO DE CUSTO UNITÁRIO PARA LOCAÇÃO  - COMPOSIÇÃO 01B - TIPO B</t>
  </si>
  <si>
    <t xml:space="preserve"> MOTORISTAS NOTURNO</t>
  </si>
  <si>
    <t>CONDUTOR PARA AMBULANCIA TIPO B COM JORNADA DE TRABALHO DE 12X36 HORAS NOTURNO COM INSALUBRIDADE</t>
  </si>
  <si>
    <t>ADICIONAL DE INSALUBRIDADE 20% (NOTURNO)</t>
  </si>
  <si>
    <t xml:space="preserve">ADICIONAL NOTURNO 10% </t>
  </si>
  <si>
    <t>FONTE: PREÇO MÉDIO DE VEÍCULOS - CONSULTA DE CARROS E UTILITÁRIOS PEQUENOS - PESQUISA COMUM - FIPE</t>
  </si>
  <si>
    <t>MÊS DE REFERÊNCIA: DEZEMBRO DE 2023 - CÓDIGO FIPE: 001497-4 - MARCA: FIAT</t>
  </si>
  <si>
    <t>COMPOSIÇÃO DE CUSTO UNITÁRIO PARA LOCAÇÃO  - COMPOSIÇÃO 01 - TIPO B</t>
  </si>
  <si>
    <t>MODELO: DUCATO CARGO CURTO 2.3 16V DIESEL
ANO MODELO: 2021 DIESEL
PREÇO MÉDIO: R$ 179.780,00</t>
  </si>
  <si>
    <t>A -</t>
  </si>
  <si>
    <t>DEPRECIAÇÃO MENSAL DO VEÍCULO.</t>
  </si>
  <si>
    <t>Preço total da ambulância transformada (R$)</t>
  </si>
  <si>
    <t>Aquisição do Veiculo</t>
  </si>
  <si>
    <t>Transformação do Veículo</t>
  </si>
  <si>
    <t>Impressão e Envelopamento do Veículo</t>
  </si>
  <si>
    <t>Previsão de recuperação na venda do bem  usado (%)</t>
  </si>
  <si>
    <t>A=</t>
  </si>
  <si>
    <t>B -</t>
  </si>
  <si>
    <t>B=</t>
  </si>
  <si>
    <t>C -</t>
  </si>
  <si>
    <t xml:space="preserve">SEGURO/CONSERVAÇÃO E MANUTENÇÃO </t>
  </si>
  <si>
    <t>aplicação para ajuste do equipamento (%) -Parcela da Depreciação 20%</t>
  </si>
  <si>
    <t>aplicação para Seguro do equipamento (3,0 %) -</t>
  </si>
  <si>
    <t xml:space="preserve">Aplicação para Seguro do equipamento (3,0 %) </t>
  </si>
  <si>
    <t>Lavagem (1/semana) R$ 78,39</t>
  </si>
  <si>
    <t>Peças acessórios e materiais de manutenção 1% a.m</t>
  </si>
  <si>
    <t>C=</t>
  </si>
  <si>
    <t>GASTOS MENSAIS E OPERAÇÃO DO VEÍCULO</t>
  </si>
  <si>
    <t>D -</t>
  </si>
  <si>
    <t>SEM  COMBUSTÍVEL</t>
  </si>
  <si>
    <t>Preço litro de combustível (DIESEL)</t>
  </si>
  <si>
    <t>Prazo para Contrato (meses)</t>
  </si>
  <si>
    <t>Km/l</t>
  </si>
  <si>
    <t>km contrato (média de consumo mês)</t>
  </si>
  <si>
    <t>D=</t>
  </si>
  <si>
    <t>LUBRIFICANTES</t>
  </si>
  <si>
    <t>Franquia da troca de óleo/filtros</t>
  </si>
  <si>
    <t>Preço dos filtros (R$)</t>
  </si>
  <si>
    <t>Preço do litro de óleo (R$)</t>
  </si>
  <si>
    <t>Quantidade de litros de óleo</t>
  </si>
  <si>
    <t>Quantidades  de filtro óleo por troca.</t>
  </si>
  <si>
    <t>Quantidades de troca</t>
  </si>
  <si>
    <t>E=</t>
  </si>
  <si>
    <t>F -</t>
  </si>
  <si>
    <t>PNEUS/CÂMARAS</t>
  </si>
  <si>
    <t>Quantidade de pneus</t>
  </si>
  <si>
    <t>Vida útil do pneu em km</t>
  </si>
  <si>
    <t>Quilometragem do contrato</t>
  </si>
  <si>
    <t>Preço do pneu</t>
  </si>
  <si>
    <t>F=</t>
  </si>
  <si>
    <t xml:space="preserve">    G- </t>
  </si>
  <si>
    <t>CONDUTOR PARA AMBULANCIA TIPO B COM JORNADA DE TRABALHO DE 12X36 HORAS DIURNO COM INSALUBRIDADE - MOTORISTAS DIURNO</t>
  </si>
  <si>
    <t>CONDUTOR PARA AMBULANCIA TIPO B COM JORNADA DE TRABALHO DE 12X36 HORAS NOTURNO COM INSALUBRIDADE - MOTORISTAS NOTURNO</t>
  </si>
  <si>
    <t>G=</t>
  </si>
  <si>
    <t>H-</t>
  </si>
  <si>
    <t>EQUIPAMENTOS</t>
  </si>
  <si>
    <t>EQUIPAMENTOS MÉDICOS-HOSPITALARES PARA AMBULANCIA TIPO B</t>
  </si>
  <si>
    <t>I-</t>
  </si>
  <si>
    <t>J-</t>
  </si>
  <si>
    <t>REFERENCIA NCM:8705: VEÍCULOS AUTOMÓVEIS PARA USOS ESPECIAIS (POR EXEMPLO: AUTO-SOCORROS, CAMINHÕES-GUINDASTES, VEÍCULOS DE COMBATE A INCÊNDIOS, CAMINHÕESBETONEIRAS, VEÍCULOS PARA VARRER, VEÍCULOS PARA ESPALHAR, VEÍCULOS-OFICINAS, VEÍCULOS RADIOLÓGICOS), EXCETO OS CONCEBIDOS PRINCIPALMENTE PARA TRANSPORTE DE PESSOAS OU DE MERCADORIAS</t>
  </si>
  <si>
    <t>PRAZO DE VIDA UTIL: 4 ANOS</t>
  </si>
  <si>
    <t>TAXA ANUAL DE DEPRECIAÇÃO: 25%</t>
  </si>
  <si>
    <t>REFERENCIA NCM: 9402: MOBILIÁRIO PARA MEDICINA, CIRURGIA, ODONTOLOGIA OU VETERINÁRIA</t>
  </si>
  <si>
    <t>REFERENCIA NCM: 9019: APARELHOS DE MECANOTERAPIA; APARELHOS DE MASSAGEM; APARELHOS DE PSICOTÉCNICA; APARELHOS DE OZONOTERAPIA, DE OXIGENOTERAPIA, DE AEROSSOLTERAPIA, APARELHOS RESPIRATÓRIOS DE REANIMAÇÃO E OUTROS APARELHOS DE TERAPIA RESPIRATÓRIA</t>
  </si>
  <si>
    <t>FONTE: COTAÇÃO DE PREÇO</t>
  </si>
  <si>
    <t>COMPOSIÇÃO DE CUSTO UNITÁRIO PARA LOCAÇÃO - COMPOSIÇÃO 02A- TIPO D</t>
  </si>
  <si>
    <t>B. CADEIRA DE RODAS DOBRÁVEL</t>
  </si>
  <si>
    <t>C. VENTILADOR PULMONAR DE TRANSPORTE ADULTO, PEDIATRICO E NEONATAL</t>
  </si>
  <si>
    <t>D. OXIMÉTRO DE PULSO NÃO INVASIVO ADULTO E PEDIÁTRICO</t>
  </si>
  <si>
    <t>E. CARDIOVERSOR BIFÁSICO COM MARCAPASSO E MONITOR</t>
  </si>
  <si>
    <t>F. BOMBA DE INFUSÃO PADRÃO</t>
  </si>
  <si>
    <t>G. KIT LARINGOSCÓPIO ADULTO</t>
  </si>
  <si>
    <t>H. KIT LARINGOSCÓPIO INFANTIL</t>
  </si>
  <si>
    <t>I. KIT LARINGOSCÓPIO NEONATAL</t>
  </si>
  <si>
    <t>J. REANIMADOR MANUAL ADULTO COM RESERVATÓRIO</t>
  </si>
  <si>
    <t>K. REANIMADOR MANUAL PEDIÁTRICO COM RESERVATÓRIO</t>
  </si>
  <si>
    <t>L. ASPIRADOR MECÂNICO DE TRANSPORTE</t>
  </si>
  <si>
    <t>M. ESTETOSCÓPIO ADULTO E INFANTIL</t>
  </si>
  <si>
    <t>N. INCUBADORA DE RN PARA TRANSPORTE</t>
  </si>
  <si>
    <t>O. ESFIGMOMANÔMETRO ADULTO E INFANTIL</t>
  </si>
  <si>
    <t>O1-</t>
  </si>
  <si>
    <t>O1=</t>
  </si>
  <si>
    <t>O2-</t>
  </si>
  <si>
    <t>O2=</t>
  </si>
  <si>
    <t>O3-</t>
  </si>
  <si>
    <t>O3=</t>
  </si>
  <si>
    <t>O4-</t>
  </si>
  <si>
    <t>O4=</t>
  </si>
  <si>
    <t>O5-</t>
  </si>
  <si>
    <t>O5=</t>
  </si>
  <si>
    <t>O6-</t>
  </si>
  <si>
    <t>O6=</t>
  </si>
  <si>
    <t xml:space="preserve">P. MONITOR DE SINAIS VITAIS </t>
  </si>
  <si>
    <t>P1-</t>
  </si>
  <si>
    <t>P1=</t>
  </si>
  <si>
    <t>P2-</t>
  </si>
  <si>
    <t>P2=</t>
  </si>
  <si>
    <t>P3-</t>
  </si>
  <si>
    <t>P3=</t>
  </si>
  <si>
    <t>P4-</t>
  </si>
  <si>
    <t>P4=</t>
  </si>
  <si>
    <t>P5-</t>
  </si>
  <si>
    <t>P5=</t>
  </si>
  <si>
    <t>P6-</t>
  </si>
  <si>
    <t>P6=</t>
  </si>
  <si>
    <t>Q. CIRCUITO DE USUÁRIO PARA VENTILADOR MECÂNICO (RESERVA)</t>
  </si>
  <si>
    <t>Q1-</t>
  </si>
  <si>
    <t>Q1=</t>
  </si>
  <si>
    <t>Q2-</t>
  </si>
  <si>
    <t>Q2=</t>
  </si>
  <si>
    <t>Q3-</t>
  </si>
  <si>
    <t>Q3=</t>
  </si>
  <si>
    <t>Q4-</t>
  </si>
  <si>
    <t>Q4=</t>
  </si>
  <si>
    <t>Q5-</t>
  </si>
  <si>
    <t>Q5=</t>
  </si>
  <si>
    <t>Q6-</t>
  </si>
  <si>
    <t>Q6=</t>
  </si>
  <si>
    <t xml:space="preserve">R. PRANCHA LONGA PARA IMOBILIZAÇÃO </t>
  </si>
  <si>
    <t>R1-</t>
  </si>
  <si>
    <t>R1=</t>
  </si>
  <si>
    <t>R2-</t>
  </si>
  <si>
    <t>R2=</t>
  </si>
  <si>
    <t>R3-</t>
  </si>
  <si>
    <t>R3=</t>
  </si>
  <si>
    <t>R4-</t>
  </si>
  <si>
    <t>R4=</t>
  </si>
  <si>
    <t>R5-</t>
  </si>
  <si>
    <t>R5=</t>
  </si>
  <si>
    <t>R6-</t>
  </si>
  <si>
    <t>R6=</t>
  </si>
  <si>
    <t>S. TERMÔMETRO DIGITAL PARA USO MÉDICO</t>
  </si>
  <si>
    <t>S1-</t>
  </si>
  <si>
    <t>S1=</t>
  </si>
  <si>
    <t>S2-</t>
  </si>
  <si>
    <t>S2=</t>
  </si>
  <si>
    <t>S3-</t>
  </si>
  <si>
    <t>S3=</t>
  </si>
  <si>
    <t>S4-</t>
  </si>
  <si>
    <t>S4=</t>
  </si>
  <si>
    <t>S5-</t>
  </si>
  <si>
    <t>S5=</t>
  </si>
  <si>
    <t>S6-</t>
  </si>
  <si>
    <t>S6=</t>
  </si>
  <si>
    <t>T. VÁLVULA REGULADORA PARA OXIGÊNIO PARA REDE (PAREDE)</t>
  </si>
  <si>
    <t>T1-</t>
  </si>
  <si>
    <t>T1=</t>
  </si>
  <si>
    <t>T2-</t>
  </si>
  <si>
    <t>T2=</t>
  </si>
  <si>
    <t>T3-</t>
  </si>
  <si>
    <t>T3=</t>
  </si>
  <si>
    <t>T4-</t>
  </si>
  <si>
    <t>T4=</t>
  </si>
  <si>
    <t>T5-</t>
  </si>
  <si>
    <t>T5=</t>
  </si>
  <si>
    <t>T6-</t>
  </si>
  <si>
    <t>T6=</t>
  </si>
  <si>
    <t xml:space="preserve">U. VÁLVULA REGULADORA DE PRESSÃO PARA CILINDRO DE OXIGÊNIO </t>
  </si>
  <si>
    <t>U1-</t>
  </si>
  <si>
    <t>U1=</t>
  </si>
  <si>
    <t>U2-</t>
  </si>
  <si>
    <t>U2=</t>
  </si>
  <si>
    <t>U3-</t>
  </si>
  <si>
    <t>U3=</t>
  </si>
  <si>
    <t>U4-</t>
  </si>
  <si>
    <t>U4=</t>
  </si>
  <si>
    <t>U5-</t>
  </si>
  <si>
    <t>U5=</t>
  </si>
  <si>
    <t>U6-</t>
  </si>
  <si>
    <t>U6=</t>
  </si>
  <si>
    <t>V. GLICOSÍMETRO PARA USO MÉDICO</t>
  </si>
  <si>
    <t>V1-</t>
  </si>
  <si>
    <t>V1=</t>
  </si>
  <si>
    <t>V2-</t>
  </si>
  <si>
    <t>V2=</t>
  </si>
  <si>
    <t>V3-</t>
  </si>
  <si>
    <t>V3=</t>
  </si>
  <si>
    <t>V4-</t>
  </si>
  <si>
    <t>V4=</t>
  </si>
  <si>
    <t>V5-</t>
  </si>
  <si>
    <t>V5=</t>
  </si>
  <si>
    <t>V6-</t>
  </si>
  <si>
    <t>V6=</t>
  </si>
  <si>
    <t>W. SUPORTE DE SORO</t>
  </si>
  <si>
    <t>W1-</t>
  </si>
  <si>
    <t>W1=</t>
  </si>
  <si>
    <t>W2-</t>
  </si>
  <si>
    <t>W2=</t>
  </si>
  <si>
    <t>W3-</t>
  </si>
  <si>
    <t>W3=</t>
  </si>
  <si>
    <t>W4-</t>
  </si>
  <si>
    <t>W4=</t>
  </si>
  <si>
    <t>W5-</t>
  </si>
  <si>
    <t>W5=</t>
  </si>
  <si>
    <t>W6-</t>
  </si>
  <si>
    <t>W6=</t>
  </si>
  <si>
    <t>X. FLUXÔMETRO DE OXIGÊNIO PARA REDE (PAREDE)</t>
  </si>
  <si>
    <t>X1-</t>
  </si>
  <si>
    <t>X1=</t>
  </si>
  <si>
    <t>X2-</t>
  </si>
  <si>
    <t>X2=</t>
  </si>
  <si>
    <t>X3-</t>
  </si>
  <si>
    <t>X3=</t>
  </si>
  <si>
    <t>X4-</t>
  </si>
  <si>
    <t>X4=</t>
  </si>
  <si>
    <t>X5-</t>
  </si>
  <si>
    <t>X5=</t>
  </si>
  <si>
    <t>X6-</t>
  </si>
  <si>
    <t>X6=</t>
  </si>
  <si>
    <t>Y. PRANCHA LONGA PARA IMOBILIZAÇÃO DE COLUNA</t>
  </si>
  <si>
    <t>Y1-</t>
  </si>
  <si>
    <t>Y1=</t>
  </si>
  <si>
    <t>Y2-</t>
  </si>
  <si>
    <t>Y2=</t>
  </si>
  <si>
    <t>Y3-</t>
  </si>
  <si>
    <t>Y3=</t>
  </si>
  <si>
    <t>Y4-</t>
  </si>
  <si>
    <t>Y4=</t>
  </si>
  <si>
    <t>Y5-</t>
  </si>
  <si>
    <t>Y5=</t>
  </si>
  <si>
    <t>Y6-</t>
  </si>
  <si>
    <t>Y6=</t>
  </si>
  <si>
    <t>Z.1-</t>
  </si>
  <si>
    <t>Z.2 -</t>
  </si>
  <si>
    <t>COMPOSIÇÃO DE CUSTO UNITÁRIO PARA LOCAÇÃO  - COMPOSIÇÃO 02A - TIPO D</t>
  </si>
  <si>
    <t>1. AMBULANCIAS DO TIPO D (UNIDADE DE SUPORTE AVANÇADO), COM CONDUTOR, SEM COMBUSTÍVEL, COM EQUIPAMENTOS MÉDICOS-HOSPITALARES</t>
  </si>
  <si>
    <t>MOTORISTAS DIURNO</t>
  </si>
  <si>
    <t>CONDUTOR PARA AMBULANCIA TIPO D COM JORNADA DE TRABALHO DE 12X36 HORAS DIURNO COM INSALUBRIDADE</t>
  </si>
  <si>
    <t>COMPOSIÇÃO DE CUSTO UNITÁRIO PARA LOCAÇÃO  - COMPOSIÇÃO 02B - TIPO D</t>
  </si>
  <si>
    <t>MOTORISTAS NOTURNO</t>
  </si>
  <si>
    <t>CONDUTOR PARA AMBULANCIA TIPO D COM JORNADA DE TRABALHO DE 12X36 HORAS NOTURNO COM INSALUBRIDADE</t>
  </si>
  <si>
    <t>MÊS DE REFERÊNCIA: DEZEMBRO DE 2023 - CÓDIGO FIPE: 001498-2 - MARCA: FIAT</t>
  </si>
  <si>
    <t>COMPOSIÇÃO DE CUSTO UNITÁRIO PARA LOCAÇÃO  - COMPOSIÇÃO 02 - TIPO D</t>
  </si>
  <si>
    <t>MODELO: DUCATO CARGO MEDIO 2.3 16V DIESEL
ANO MODELO: 2021 DIESEL
PREÇO MÉDIO: R$ 171.597,00</t>
  </si>
  <si>
    <t>Preço total da Ambulância transformada (R$)</t>
  </si>
  <si>
    <t>Aquisição do Veículo</t>
  </si>
  <si>
    <t>Aplicação para Seguro do equipamento (3,0 %)</t>
  </si>
  <si>
    <t>EQUIPAMENTOS MÉDICOS-HOSPITALARES PARA AMBULANCIA TIPO D</t>
  </si>
  <si>
    <t>COMPOSIÇÃO DO BDI (Bonificações e Despesas Indiretas)</t>
  </si>
  <si>
    <t>OBJETO:</t>
  </si>
  <si>
    <t>TODO MUNICÍPIO DE CAMARAGIBE/PE.</t>
  </si>
  <si>
    <t>BDI  DE LOCAÇÃO E/OU FORNECIMENTO</t>
  </si>
  <si>
    <t>ITEM COMPONENTE DO BDI</t>
  </si>
  <si>
    <t>TAXA</t>
  </si>
  <si>
    <t>ADMINISRAÇÃO CENTRAL</t>
  </si>
  <si>
    <t>AC</t>
  </si>
  <si>
    <t>RISCOS</t>
  </si>
  <si>
    <t>R</t>
  </si>
  <si>
    <t>SEGURO GARANTIA</t>
  </si>
  <si>
    <t>S+G</t>
  </si>
  <si>
    <t>DESPESAS FINACEIRAS</t>
  </si>
  <si>
    <t>DF</t>
  </si>
  <si>
    <t>LUCRO</t>
  </si>
  <si>
    <t>L</t>
  </si>
  <si>
    <t>TRIBUTOS (PIS+COFINS+ISS)</t>
  </si>
  <si>
    <t>I</t>
  </si>
  <si>
    <t>CONTRIBUIÇÃO PREVIDENCIÁRIA SOBRE RECEITA BRUTA (CPRB)</t>
  </si>
  <si>
    <t>Esta planilha foi elaborada conforme equação para cálculo do percentual do BDI recomendada pelo relatório do acórdão TCU – 2369/2011 e TCU – 2622/2013, conforme abaixo ilustrado.</t>
  </si>
  <si>
    <t>ANEXO IV</t>
  </si>
  <si>
    <t>LAUDO DE INSPEÇÃO DE APRESENTAÇÃO  PARA RECEBIMENTO DO VEÍCULO</t>
  </si>
  <si>
    <t>Data:</t>
  </si>
  <si>
    <t>Hora:</t>
  </si>
  <si>
    <t>Modelo:</t>
  </si>
  <si>
    <t>Placa:</t>
  </si>
  <si>
    <t>km:</t>
  </si>
  <si>
    <t>Documentação:</t>
  </si>
  <si>
    <t>Ar condicionado:</t>
  </si>
  <si>
    <t>Direção Hidráulica:</t>
  </si>
  <si>
    <t>Roda / Aro:</t>
  </si>
  <si>
    <t>Pneu :</t>
  </si>
  <si>
    <t>Para brisa:</t>
  </si>
  <si>
    <t>Veículo segurado:</t>
  </si>
  <si>
    <t>Volume de combustível:</t>
  </si>
  <si>
    <t>Outros itens:</t>
  </si>
  <si>
    <t>RELAÇÃO DE EQUIPAMENTOS HOSPITALARES RECEBIDOS:</t>
  </si>
  <si>
    <t>OBSERVAÇÕES:</t>
  </si>
  <si>
    <t>Observações: Fazer relatorio fotografico</t>
  </si>
  <si>
    <t>Conformidade com a Resolução nº 14/98 CONTRAN: vide formulário anexo.</t>
  </si>
  <si>
    <t>Camaragibe, ____ de ___________de ______</t>
  </si>
  <si>
    <t>_____________________________</t>
  </si>
  <si>
    <t>(GESTOR DO CONTRATO)</t>
  </si>
  <si>
    <t>(RESPRESENTANTE DA CONTRATADA)</t>
  </si>
  <si>
    <t xml:space="preserve">MAPA DE COTAÇÃO DE PREÇO - TRANSFORMAÇÃO VEICULAR </t>
  </si>
  <si>
    <t xml:space="preserve">PREÇOS POR VALOR MEDIANO DAS COTAÇÕES </t>
  </si>
  <si>
    <t>Valor Mediano (R$)</t>
  </si>
  <si>
    <t>COT_01</t>
  </si>
  <si>
    <t>Transfomação Ambulancia Tipo B</t>
  </si>
  <si>
    <t>COT_02</t>
  </si>
  <si>
    <t>Transfomação Ambulancia Tipo D</t>
  </si>
  <si>
    <t>RESUMO DAS COTAÇÕES REALIZADAS</t>
  </si>
  <si>
    <t>Item</t>
  </si>
  <si>
    <t>TIPO</t>
  </si>
  <si>
    <t>Valor Unitário Cotações (R$)</t>
  </si>
  <si>
    <t>Valor Unitário (R$)</t>
  </si>
  <si>
    <t>Menor</t>
  </si>
  <si>
    <t>Médio</t>
  </si>
  <si>
    <t>Mediano</t>
  </si>
  <si>
    <t>1)</t>
  </si>
  <si>
    <t>AMBULANCIA TIPO B</t>
  </si>
  <si>
    <t>2)</t>
  </si>
  <si>
    <t>AMBULANCIA TIPO D</t>
  </si>
  <si>
    <t>Dados das Empresas das Cotações Realizadas</t>
  </si>
  <si>
    <t>Cotação 01 - BELLAN VEÍCULOS ESPECIAIS EIRELI - CNPJ: 18.093.163/0001-21 – EMAIL: MKT03@BELLANVEICULOSESPECIAIS.COM</t>
  </si>
  <si>
    <t>Fone:</t>
  </si>
  <si>
    <t>(44) 99943.1121 (EDINHO) data: 29.11.2023</t>
  </si>
  <si>
    <t>Cotação 02 - GRANCASA VEÍCULOS ESPECIAIS - CNPJ: 50.098.557/0001-85 – EMAIL: ISABELLA@GRANCASA.COM.BR</t>
  </si>
  <si>
    <t>(19) 98111.1167 (ISABELLA) data: 29.11.2023</t>
  </si>
  <si>
    <t>Cotação 03 - AJAXS VEÍCULOS ESPECIAIS - CNPJ: 40.975.251/0001-06 – EMAIL: ALEXSANDER@AJAXS.COM.BR</t>
  </si>
  <si>
    <t>(21) 2154.9898 (ALEXSANDER) data: 29.11.2023</t>
  </si>
  <si>
    <t>MAPA DE COTAÇÃO DE PREÇO - IMPRESSÃO E ENVELOPAMENTO</t>
  </si>
  <si>
    <t>IMPRESSÃO E ENVELOPAMENTO DE UMA AMBULÂNCIA</t>
  </si>
  <si>
    <t>Valor Unitário Cotação (R$)</t>
  </si>
  <si>
    <t>AMBULÂNCIA TIPO B</t>
  </si>
  <si>
    <t>AMBULÂNCIA TIPO D</t>
  </si>
  <si>
    <t>Cotação 01 - CCS GRÁFICA E EDITORA  COMÉRCIO E SERVIÇOS LTDA- CNPJ: 35.603.307/0001-61 – SITE: WWW.CCSGRAFICA.COM.BR</t>
  </si>
  <si>
    <t>(81) 3458-0000 (MARCIO WELBER) data: 04.12.2023</t>
  </si>
  <si>
    <t xml:space="preserve">ANEXO II - MAPA DE COTAÇÃO DE PREÇO </t>
  </si>
  <si>
    <t>PREÇOS POR VALOR MEDIANO DAS COTAÇÕES PARA ÓLEO E  FILTRO DE ÓLEO</t>
  </si>
  <si>
    <t>Filtro de óleo Caminhão</t>
  </si>
  <si>
    <t>Filtro de óleo Mini Van</t>
  </si>
  <si>
    <t>COT_03</t>
  </si>
  <si>
    <t>Filtro de óleo Caminhonete 4x4</t>
  </si>
  <si>
    <t>COT_04</t>
  </si>
  <si>
    <t>Óleo Caminhão</t>
  </si>
  <si>
    <t>COT_05</t>
  </si>
  <si>
    <t>Óleo Mini Van</t>
  </si>
  <si>
    <t>COT_06</t>
  </si>
  <si>
    <t>Óleo Caminhonete 4x4</t>
  </si>
  <si>
    <t>Cotação 01 - LOJÃO DO PETROLEO - CNPJ: 4106246/0001-60 – EMAIL: LOJAO@LOJAODOPETROLEO.COM.BR</t>
  </si>
  <si>
    <t>(81) 3241.7813 (CLAUDIO) data: 30.06.2023</t>
  </si>
  <si>
    <t>Cotação 02 - SUPERMERCADO DO ÓLEO - CNPJ: 08118879/0001-82 – EMAIL: SUPERMERCADOOLEO@HOTMAIL.COM</t>
  </si>
  <si>
    <t>(81) 4009.4541 (WELLINGTON) data:  30.06.2023</t>
  </si>
  <si>
    <t>Cotação 03 - MERCADÃO DO ÓLEO - CNPJ: 11340221/0001-25 – EMAIL: ADMINISTRATIVO@MERCADAODOOLEO.COM.BR</t>
  </si>
  <si>
    <t>(81) 3444.6555 (PEDRO) data:  30.06.2023</t>
  </si>
  <si>
    <t>PREÇOS POR VALOR MEDIANO DAS COTAÇÕES PARA PNEUS</t>
  </si>
  <si>
    <t>COT_07</t>
  </si>
  <si>
    <t>PNEUS – Caminhão</t>
  </si>
  <si>
    <t>COT_08</t>
  </si>
  <si>
    <t>PNEUS -Mini Van</t>
  </si>
  <si>
    <t>COT_09</t>
  </si>
  <si>
    <t>PNEUS – Caminhonete 4x4</t>
  </si>
  <si>
    <t>Preço dos pneus (R$)</t>
  </si>
  <si>
    <t>Cotação 01 - CAMPNEUS RECIFE 1 - CNPJ: 61234985/0063-07– EMAIL: BRUNO.PESTANA@PIRELLI.COM</t>
  </si>
  <si>
    <t>(81) 2102.6213(CLAUDINEY) data: 30.06.2023</t>
  </si>
  <si>
    <t>Cotação 02 - HOT CAR PNEUS E ACESSÓRIOS LTDA - CNPJ: 14690434/0001-75</t>
  </si>
  <si>
    <t>(81) 3039.9940 (VERA) data: 30.06.2023</t>
  </si>
  <si>
    <t>Cotação 03 - G ALBUQUERQUE - CNPJ: 37980512/0001-71 – EMAIL: MARCELINO@GMAIL.COM.BR</t>
  </si>
  <si>
    <t>(81) 4042.2020 (GEORGE) data: 30.06.2023</t>
  </si>
</sst>
</file>

<file path=xl/styles.xml><?xml version="1.0" encoding="utf-8"?>
<styleSheet xmlns="http://schemas.openxmlformats.org/spreadsheetml/2006/main" xmlns:xr9="http://schemas.microsoft.com/office/spreadsheetml/2016/revision9">
  <numFmts count="28">
    <numFmt numFmtId="176" formatCode="_-* #,##0.00_-;\-* #,##0.00_-;_-* \-??_-;_-@_-"/>
    <numFmt numFmtId="177" formatCode="_-&quot;R$ &quot;* #,##0.00_-;&quot;-R$ &quot;* #,##0.00_-;_-&quot;R$ &quot;* \-??_-;_-@_-"/>
    <numFmt numFmtId="178" formatCode="_-* #,##0_-;\-* #,##0_-;_-* &quot;-&quot;_-;_-@_-"/>
    <numFmt numFmtId="179" formatCode="_-* #,##0.00_-;\-* #,##0.00_-;_-* &quot;-&quot;??_-;_-@_-"/>
    <numFmt numFmtId="180" formatCode="_(* #,##0.0000_);_(* \(#,##0.0000\);_(* \-??_);_(@_)"/>
    <numFmt numFmtId="181" formatCode="_(* #,##0.00_);_(* \(#,##0.00\);_(* \-??_);_(@_)"/>
    <numFmt numFmtId="182" formatCode="&quot;R$ &quot;#,##0.00_);&quot;(R$ &quot;#,##0.00\)"/>
    <numFmt numFmtId="183" formatCode="&quot;R$&quot;\ #,##0.00_);[Red]\(&quot;R$&quot;\ #,###.00\)"/>
    <numFmt numFmtId="184" formatCode="&quot;R$ &quot;#,##0.00_);[Red]&quot;(R$ &quot;#,###.00\)"/>
    <numFmt numFmtId="185" formatCode="&quot;R$ &quot;#,##0.00;[Red]&quot;R$ &quot;#,##0.00"/>
    <numFmt numFmtId="186" formatCode="_-* #,##0.0_-;\-* #,##0.0_-;_-* \-?_-;_-@_-"/>
    <numFmt numFmtId="187" formatCode="_(* #,##0.0_);_(* \(#,##0.0\);_(* \-??_);_(@_)"/>
    <numFmt numFmtId="188" formatCode="0.0000%"/>
    <numFmt numFmtId="189" formatCode="_(* #,##0.000_);_(* \(#,##0.000\);_(* \-??_);_(@_)"/>
    <numFmt numFmtId="190" formatCode="_-* #,##0_-;\-* #,##0_-;_-* \-??_-;_-@_-"/>
    <numFmt numFmtId="191" formatCode="_(* #,##0_);_(* \(#,##0\);_(* \-??_);_(@_)"/>
    <numFmt numFmtId="192" formatCode="_(* #,##0_);_(* \(#,##0\);_(* \-_);_(@_)"/>
    <numFmt numFmtId="193" formatCode="&quot;R$ &quot;#,###.##000_);[Red]&quot;(R$ &quot;#,###.##000\)"/>
    <numFmt numFmtId="194" formatCode="&quot;R$ &quot;#,##0.0000_);[Red]&quot;(R$ &quot;#,##0.0000\)"/>
    <numFmt numFmtId="195" formatCode="&quot;R$ &quot;#,##0.000_);[Red]&quot;(R$ &quot;#,##0.000\)"/>
    <numFmt numFmtId="196" formatCode="&quot;R$ &quot;#,##0.00_);[Red]&quot;(R$ &quot;#,##0.00\)"/>
    <numFmt numFmtId="197" formatCode="&quot;R$ &quot;#,###.00_);[Red]&quot;(R$ &quot;#,###.00\)"/>
    <numFmt numFmtId="198" formatCode="_-* #,##0.0_-;\-* #,##0.0_-;_-* \-??_-;_-@_-"/>
    <numFmt numFmtId="199" formatCode="&quot;R$ &quot;#,##0.00"/>
    <numFmt numFmtId="200" formatCode="0.00_);[Red]\(0.00\)"/>
    <numFmt numFmtId="201" formatCode="_-* #,###.##000_-;\-* #,###.##000_-;_-* \-??_-;_-@_-"/>
    <numFmt numFmtId="202" formatCode="&quot;R$&quot;#,##0.00_);[Red]&quot;(R$&quot;#,##0.00\)"/>
    <numFmt numFmtId="203" formatCode="&quot;R$&quot;#,##0.00"/>
  </numFmts>
  <fonts count="56">
    <font>
      <sz val="10"/>
      <color rgb="FF000000"/>
      <name val="Calibri"/>
      <charset val="134"/>
    </font>
    <font>
      <sz val="11"/>
      <color rgb="FF000000"/>
      <name val="Calibri"/>
      <charset val="1"/>
    </font>
    <font>
      <b/>
      <sz val="12"/>
      <color rgb="FF000000"/>
      <name val="Times New Roman"/>
      <charset val="1"/>
    </font>
    <font>
      <sz val="12"/>
      <color rgb="FF000000"/>
      <name val="Times New Roman"/>
      <charset val="1"/>
    </font>
    <font>
      <sz val="10"/>
      <color rgb="FF000000"/>
      <name val="Calibri"/>
      <charset val="1"/>
    </font>
    <font>
      <b/>
      <sz val="16"/>
      <color rgb="FF000000"/>
      <name val="Times New Roman"/>
      <charset val="1"/>
    </font>
    <font>
      <b/>
      <sz val="14"/>
      <color rgb="FF000000"/>
      <name val="Times New Roman"/>
      <charset val="1"/>
    </font>
    <font>
      <sz val="10"/>
      <color rgb="FF000000"/>
      <name val="Times New Roman"/>
      <charset val="134"/>
    </font>
    <font>
      <sz val="15"/>
      <color rgb="FF000000"/>
      <name val="Times New Roman"/>
      <charset val="134"/>
    </font>
    <font>
      <sz val="11"/>
      <color rgb="FF000000"/>
      <name val="Times New Roman"/>
      <charset val="134"/>
    </font>
    <font>
      <b/>
      <sz val="16"/>
      <name val="Times New Roman"/>
      <charset val="134"/>
    </font>
    <font>
      <b/>
      <sz val="12"/>
      <name val="Times New Roman"/>
      <charset val="134"/>
    </font>
    <font>
      <sz val="12"/>
      <name val="Times New Roman"/>
      <charset val="134"/>
    </font>
    <font>
      <b/>
      <sz val="12"/>
      <color rgb="FF000000"/>
      <name val="Times New Roman"/>
      <charset val="134"/>
    </font>
    <font>
      <sz val="12"/>
      <color rgb="FF000000"/>
      <name val="Times New Roman"/>
      <charset val="134"/>
    </font>
    <font>
      <sz val="16"/>
      <color rgb="FF000000"/>
      <name val="Times New Roman"/>
      <charset val="134"/>
    </font>
    <font>
      <b/>
      <sz val="16"/>
      <color rgb="FF000000"/>
      <name val="Times New Roman"/>
      <charset val="134"/>
    </font>
    <font>
      <b/>
      <sz val="12"/>
      <color rgb="FF000000"/>
      <name val="Arial"/>
      <charset val="134"/>
    </font>
    <font>
      <sz val="10"/>
      <name val="Times New Roman"/>
      <charset val="134"/>
    </font>
    <font>
      <sz val="9"/>
      <name val="Arial"/>
      <charset val="134"/>
    </font>
    <font>
      <sz val="8"/>
      <name val="Arial"/>
      <charset val="134"/>
    </font>
    <font>
      <b/>
      <sz val="8"/>
      <name val="Arial"/>
      <charset val="134"/>
    </font>
    <font>
      <sz val="12"/>
      <color rgb="FFFF0000"/>
      <name val="Times New Roman"/>
      <charset val="134"/>
    </font>
    <font>
      <sz val="10"/>
      <name val="Arial"/>
      <charset val="134"/>
    </font>
    <font>
      <b/>
      <sz val="10"/>
      <color rgb="FF000000"/>
      <name val="Times New Roman"/>
      <charset val="134"/>
    </font>
    <font>
      <sz val="8"/>
      <name val="Times New Roman"/>
      <charset val="134"/>
    </font>
    <font>
      <sz val="14"/>
      <name val="Times New Roman"/>
      <charset val="134"/>
    </font>
    <font>
      <b/>
      <sz val="14"/>
      <name val="Times New Roman"/>
      <charset val="134"/>
    </font>
    <font>
      <b/>
      <sz val="14"/>
      <color rgb="FF000000"/>
      <name val="Times New Roman"/>
      <charset val="134"/>
    </font>
    <font>
      <sz val="14"/>
      <color rgb="FF000000"/>
      <name val="Times New Roman"/>
      <charset val="134"/>
    </font>
    <font>
      <sz val="16"/>
      <name val="Times New Roman"/>
      <charset val="134"/>
    </font>
    <font>
      <b/>
      <sz val="12"/>
      <color rgb="FFFF0000"/>
      <name val="Times New Roman"/>
      <charset val="134"/>
    </font>
    <font>
      <b/>
      <sz val="9"/>
      <color rgb="FF000000"/>
      <name val="Times New Roman"/>
      <charset val="134"/>
    </font>
    <font>
      <sz val="12"/>
      <color rgb="FFFFFFFF"/>
      <name val="Times New Roman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0"/>
      <color theme="1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000000"/>
      <name val="Calibri"/>
      <charset val="134"/>
    </font>
    <font>
      <sz val="10"/>
      <color rgb="FF000000"/>
      <name val="Arial"/>
      <charset val="134"/>
    </font>
  </fonts>
  <fills count="44">
    <fill>
      <patternFill patternType="none"/>
    </fill>
    <fill>
      <patternFill patternType="gray125"/>
    </fill>
    <fill>
      <patternFill patternType="solid">
        <fgColor theme="4" tint="0.399975585192419"/>
        <bgColor rgb="FF9DC3E6"/>
      </patternFill>
    </fill>
    <fill>
      <patternFill patternType="solid">
        <fgColor theme="4" tint="0.799981688894314"/>
        <bgColor rgb="FFF2F2F2"/>
      </patternFill>
    </fill>
    <fill>
      <patternFill patternType="solid">
        <fgColor rgb="FFFFFFFF"/>
        <bgColor rgb="FFF2F2F2"/>
      </patternFill>
    </fill>
    <fill>
      <patternFill patternType="solid">
        <fgColor rgb="FFDBE5F1"/>
        <bgColor rgb="FFDEEBF7"/>
      </patternFill>
    </fill>
    <fill>
      <patternFill patternType="solid">
        <fgColor rgb="FF95B3D7"/>
        <bgColor rgb="FF9DC3E6"/>
      </patternFill>
    </fill>
    <fill>
      <patternFill patternType="solid">
        <fgColor rgb="FFFFFFFF"/>
        <bgColor rgb="FFFFFFCC"/>
      </patternFill>
    </fill>
    <fill>
      <patternFill patternType="solid">
        <fgColor rgb="FFBDD7EE"/>
        <bgColor rgb="FFDBE5F1"/>
      </patternFill>
    </fill>
    <fill>
      <patternFill patternType="solid">
        <fgColor rgb="FF9DC3E6"/>
        <bgColor rgb="FF95B3D7"/>
      </patternFill>
    </fill>
    <fill>
      <patternFill patternType="solid">
        <fgColor rgb="FFDEEBF7"/>
        <bgColor rgb="FFDBE5F1"/>
      </patternFill>
    </fill>
    <fill>
      <patternFill patternType="solid">
        <fgColor rgb="FFFFFF00"/>
        <bgColor rgb="FFFFFF00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8">
    <xf numFmtId="0" fontId="0" fillId="0" borderId="0">
      <alignment vertical="center"/>
    </xf>
    <xf numFmtId="176" fontId="0" fillId="0" borderId="0" applyBorder="0" applyProtection="0">
      <alignment vertical="center"/>
    </xf>
    <xf numFmtId="177" fontId="0" fillId="0" borderId="0" applyBorder="0" applyProtection="0">
      <alignment vertical="center"/>
    </xf>
    <xf numFmtId="9" fontId="0" fillId="0" borderId="0" applyBorder="0" applyProtection="0">
      <alignment vertical="center"/>
    </xf>
    <xf numFmtId="178" fontId="23" fillId="0" borderId="0" applyBorder="0" applyAlignment="0" applyProtection="0"/>
    <xf numFmtId="179" fontId="23" fillId="0" borderId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3" borderId="25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0" borderId="2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14" borderId="28" applyNumberFormat="0" applyAlignment="0" applyProtection="0">
      <alignment vertical="center"/>
    </xf>
    <xf numFmtId="0" fontId="44" fillId="15" borderId="29" applyNumberFormat="0" applyAlignment="0" applyProtection="0">
      <alignment vertical="center"/>
    </xf>
    <xf numFmtId="0" fontId="45" fillId="15" borderId="28" applyNumberFormat="0" applyAlignment="0" applyProtection="0">
      <alignment vertical="center"/>
    </xf>
    <xf numFmtId="0" fontId="46" fillId="16" borderId="30" applyNumberFormat="0" applyAlignment="0" applyProtection="0">
      <alignment vertical="center"/>
    </xf>
    <xf numFmtId="0" fontId="47" fillId="0" borderId="31" applyNumberFormat="0" applyFill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2" fillId="43" borderId="0" applyNumberFormat="0" applyBorder="0" applyAlignment="0" applyProtection="0">
      <alignment vertical="center"/>
    </xf>
    <xf numFmtId="9" fontId="54" fillId="0" borderId="0" applyBorder="0" applyProtection="0">
      <alignment vertical="center"/>
    </xf>
    <xf numFmtId="177" fontId="54" fillId="0" borderId="0" applyBorder="0" applyProtection="0">
      <alignment vertical="center"/>
    </xf>
    <xf numFmtId="0" fontId="1" fillId="0" borderId="0"/>
    <xf numFmtId="0" fontId="55" fillId="0" borderId="0"/>
    <xf numFmtId="0" fontId="54" fillId="0" borderId="0"/>
    <xf numFmtId="180" fontId="54" fillId="0" borderId="0" applyBorder="0" applyProtection="0">
      <alignment vertical="center"/>
    </xf>
    <xf numFmtId="181" fontId="54" fillId="0" borderId="0" applyBorder="0" applyProtection="0">
      <alignment vertical="center"/>
    </xf>
    <xf numFmtId="0" fontId="54" fillId="0" borderId="0"/>
    <xf numFmtId="0" fontId="7" fillId="0" borderId="0"/>
    <xf numFmtId="9" fontId="54" fillId="0" borderId="0" applyBorder="0" applyProtection="0">
      <alignment vertical="center"/>
    </xf>
    <xf numFmtId="0" fontId="23" fillId="0" borderId="0"/>
    <xf numFmtId="0" fontId="23" fillId="0" borderId="0"/>
    <xf numFmtId="0" fontId="23" fillId="0" borderId="0"/>
    <xf numFmtId="0" fontId="54" fillId="0" borderId="0"/>
    <xf numFmtId="0" fontId="54" fillId="0" borderId="0"/>
    <xf numFmtId="182" fontId="54" fillId="0" borderId="0" applyBorder="0" applyProtection="0">
      <alignment vertical="center"/>
    </xf>
    <xf numFmtId="176" fontId="54" fillId="0" borderId="0" applyBorder="0" applyProtection="0">
      <alignment vertical="center"/>
    </xf>
    <xf numFmtId="176" fontId="7" fillId="0" borderId="0" applyBorder="0" applyProtection="0"/>
    <xf numFmtId="176" fontId="54" fillId="0" borderId="0" applyBorder="0" applyProtection="0">
      <alignment vertical="center"/>
    </xf>
  </cellStyleXfs>
  <cellXfs count="381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0" xfId="51"/>
    <xf numFmtId="0" fontId="2" fillId="0" borderId="1" xfId="51" applyFont="1" applyBorder="1" applyAlignment="1">
      <alignment horizontal="center"/>
    </xf>
    <xf numFmtId="0" fontId="2" fillId="0" borderId="2" xfId="51" applyFont="1" applyBorder="1" applyAlignment="1">
      <alignment horizontal="center"/>
    </xf>
    <xf numFmtId="0" fontId="2" fillId="0" borderId="3" xfId="51" applyFont="1" applyBorder="1" applyAlignment="1">
      <alignment horizontal="center"/>
    </xf>
    <xf numFmtId="0" fontId="2" fillId="0" borderId="4" xfId="51" applyFont="1" applyBorder="1" applyAlignment="1">
      <alignment horizontal="center" vertical="center" wrapText="1"/>
    </xf>
    <xf numFmtId="0" fontId="2" fillId="0" borderId="5" xfId="51" applyFont="1" applyBorder="1" applyAlignment="1">
      <alignment horizontal="center" vertical="center" wrapText="1"/>
    </xf>
    <xf numFmtId="0" fontId="2" fillId="0" borderId="6" xfId="51" applyFont="1" applyBorder="1" applyAlignment="1">
      <alignment horizontal="center" vertical="center" wrapText="1"/>
    </xf>
    <xf numFmtId="0" fontId="2" fillId="2" borderId="7" xfId="51" applyFont="1" applyFill="1" applyBorder="1" applyAlignment="1">
      <alignment horizontal="center" vertical="center" wrapText="1"/>
    </xf>
    <xf numFmtId="0" fontId="2" fillId="3" borderId="7" xfId="51" applyFont="1" applyFill="1" applyBorder="1" applyAlignment="1">
      <alignment horizontal="center" vertical="center"/>
    </xf>
    <xf numFmtId="181" fontId="2" fillId="3" borderId="7" xfId="51" applyNumberFormat="1" applyFont="1" applyFill="1" applyBorder="1" applyAlignment="1">
      <alignment horizontal="center" vertical="center" wrapText="1"/>
    </xf>
    <xf numFmtId="0" fontId="3" fillId="4" borderId="7" xfId="51" applyFont="1" applyFill="1" applyBorder="1" applyAlignment="1">
      <alignment horizontal="center" vertical="center"/>
    </xf>
    <xf numFmtId="0" fontId="3" fillId="4" borderId="7" xfId="51" applyFont="1" applyFill="1" applyBorder="1" applyAlignment="1">
      <alignment horizontal="left" vertical="center" wrapText="1"/>
    </xf>
    <xf numFmtId="183" fontId="2" fillId="4" borderId="7" xfId="51" applyNumberFormat="1" applyFont="1" applyFill="1" applyBorder="1" applyAlignment="1">
      <alignment horizontal="center" vertical="center" wrapText="1"/>
    </xf>
    <xf numFmtId="0" fontId="2" fillId="2" borderId="7" xfId="51" applyFont="1" applyFill="1" applyBorder="1" applyAlignment="1">
      <alignment horizontal="center" vertical="center"/>
    </xf>
    <xf numFmtId="0" fontId="2" fillId="5" borderId="7" xfId="51" applyFont="1" applyFill="1" applyBorder="1" applyAlignment="1">
      <alignment horizontal="center" vertical="center" wrapText="1"/>
    </xf>
    <xf numFmtId="0" fontId="2" fillId="5" borderId="7" xfId="51" applyFont="1" applyFill="1" applyBorder="1" applyAlignment="1">
      <alignment horizontal="center" vertical="center"/>
    </xf>
    <xf numFmtId="0" fontId="3" fillId="0" borderId="7" xfId="51" applyFont="1" applyBorder="1" applyAlignment="1">
      <alignment horizontal="center" vertical="center" wrapText="1"/>
    </xf>
    <xf numFmtId="184" fontId="3" fillId="4" borderId="7" xfId="51" applyNumberFormat="1" applyFont="1" applyFill="1" applyBorder="1" applyAlignment="1">
      <alignment vertical="center"/>
    </xf>
    <xf numFmtId="184" fontId="3" fillId="0" borderId="7" xfId="51" applyNumberFormat="1" applyFont="1" applyBorder="1" applyAlignment="1">
      <alignment vertical="center"/>
    </xf>
    <xf numFmtId="184" fontId="3" fillId="0" borderId="7" xfId="51" applyNumberFormat="1" applyFont="1" applyBorder="1" applyAlignment="1">
      <alignment horizontal="center" vertical="center"/>
    </xf>
    <xf numFmtId="0" fontId="2" fillId="5" borderId="7" xfId="51" applyFont="1" applyFill="1" applyBorder="1" applyAlignment="1">
      <alignment horizontal="left" vertical="center" wrapText="1"/>
    </xf>
    <xf numFmtId="0" fontId="3" fillId="0" borderId="7" xfId="51" applyFont="1" applyBorder="1" applyAlignment="1">
      <alignment horizontal="left" vertical="center"/>
    </xf>
    <xf numFmtId="0" fontId="3" fillId="0" borderId="7" xfId="51" applyFont="1" applyBorder="1" applyAlignment="1">
      <alignment horizontal="left" vertical="center" wrapText="1"/>
    </xf>
    <xf numFmtId="184" fontId="2" fillId="0" borderId="0" xfId="51" applyNumberFormat="1" applyFont="1" applyAlignment="1">
      <alignment vertical="center"/>
    </xf>
    <xf numFmtId="0" fontId="3" fillId="0" borderId="0" xfId="51" applyFont="1" applyAlignment="1">
      <alignment vertical="center"/>
    </xf>
    <xf numFmtId="185" fontId="3" fillId="0" borderId="0" xfId="51" applyNumberFormat="1" applyFont="1" applyAlignment="1">
      <alignment vertical="center"/>
    </xf>
    <xf numFmtId="185" fontId="1" fillId="0" borderId="0" xfId="51" applyNumberFormat="1"/>
    <xf numFmtId="0" fontId="1" fillId="0" borderId="0" xfId="51" applyFont="1"/>
    <xf numFmtId="0" fontId="4" fillId="0" borderId="0" xfId="51" applyFont="1" applyAlignment="1">
      <alignment vertical="center"/>
    </xf>
    <xf numFmtId="0" fontId="1" fillId="0" borderId="0" xfId="0" applyFont="1" applyAlignment="1"/>
    <xf numFmtId="0" fontId="5" fillId="0" borderId="8" xfId="51" applyFont="1" applyBorder="1" applyAlignment="1">
      <alignment horizontal="center"/>
    </xf>
    <xf numFmtId="0" fontId="6" fillId="0" borderId="8" xfId="51" applyFont="1" applyBorder="1" applyAlignment="1">
      <alignment horizontal="center" vertical="center" wrapText="1"/>
    </xf>
    <xf numFmtId="0" fontId="2" fillId="6" borderId="8" xfId="51" applyFont="1" applyFill="1" applyBorder="1" applyAlignment="1">
      <alignment horizontal="center" vertical="center" wrapText="1"/>
    </xf>
    <xf numFmtId="0" fontId="2" fillId="7" borderId="8" xfId="51" applyFont="1" applyFill="1" applyBorder="1" applyAlignment="1">
      <alignment horizontal="center" vertical="center"/>
    </xf>
    <xf numFmtId="181" fontId="2" fillId="7" borderId="8" xfId="51" applyNumberFormat="1" applyFont="1" applyFill="1" applyBorder="1" applyAlignment="1">
      <alignment horizontal="center" vertical="center" wrapText="1"/>
    </xf>
    <xf numFmtId="0" fontId="3" fillId="7" borderId="8" xfId="51" applyFont="1" applyFill="1" applyBorder="1" applyAlignment="1">
      <alignment horizontal="center" vertical="center"/>
    </xf>
    <xf numFmtId="0" fontId="3" fillId="7" borderId="8" xfId="51" applyFont="1" applyFill="1" applyBorder="1" applyAlignment="1">
      <alignment horizontal="left" vertical="center" wrapText="1"/>
    </xf>
    <xf numFmtId="184" fontId="2" fillId="7" borderId="8" xfId="51" applyNumberFormat="1" applyFont="1" applyFill="1" applyBorder="1" applyAlignment="1">
      <alignment horizontal="center" vertical="center" wrapText="1"/>
    </xf>
    <xf numFmtId="0" fontId="2" fillId="6" borderId="8" xfId="51" applyFont="1" applyFill="1" applyBorder="1" applyAlignment="1">
      <alignment horizontal="center" vertical="center"/>
    </xf>
    <xf numFmtId="0" fontId="2" fillId="5" borderId="8" xfId="51" applyFont="1" applyFill="1" applyBorder="1" applyAlignment="1">
      <alignment horizontal="center" vertical="center" wrapText="1"/>
    </xf>
    <xf numFmtId="0" fontId="2" fillId="5" borderId="9" xfId="51" applyFont="1" applyFill="1" applyBorder="1" applyAlignment="1">
      <alignment horizontal="center" vertical="center" wrapText="1"/>
    </xf>
    <xf numFmtId="0" fontId="2" fillId="5" borderId="8" xfId="51" applyFont="1" applyFill="1" applyBorder="1" applyAlignment="1">
      <alignment horizontal="center" vertical="center"/>
    </xf>
    <xf numFmtId="0" fontId="3" fillId="0" borderId="8" xfId="51" applyFont="1" applyBorder="1" applyAlignment="1">
      <alignment horizontal="center" vertical="center" wrapText="1"/>
    </xf>
    <xf numFmtId="184" fontId="3" fillId="7" borderId="8" xfId="51" applyNumberFormat="1" applyFont="1" applyFill="1" applyBorder="1" applyAlignment="1">
      <alignment vertical="center"/>
    </xf>
    <xf numFmtId="184" fontId="3" fillId="0" borderId="8" xfId="51" applyNumberFormat="1" applyFont="1" applyBorder="1" applyAlignment="1">
      <alignment vertical="center"/>
    </xf>
    <xf numFmtId="184" fontId="3" fillId="0" borderId="8" xfId="51" applyNumberFormat="1" applyFont="1" applyBorder="1" applyAlignment="1">
      <alignment horizontal="center" vertical="center"/>
    </xf>
    <xf numFmtId="0" fontId="2" fillId="5" borderId="10" xfId="51" applyFont="1" applyFill="1" applyBorder="1" applyAlignment="1">
      <alignment horizontal="left" vertical="center" wrapText="1"/>
    </xf>
    <xf numFmtId="0" fontId="2" fillId="0" borderId="8" xfId="51" applyFont="1" applyBorder="1" applyAlignment="1">
      <alignment horizontal="left" vertical="center"/>
    </xf>
    <xf numFmtId="0" fontId="3" fillId="0" borderId="8" xfId="51" applyFont="1" applyBorder="1" applyAlignment="1">
      <alignment horizontal="left" vertical="center"/>
    </xf>
    <xf numFmtId="0" fontId="2" fillId="5" borderId="9" xfId="51" applyFont="1" applyFill="1" applyBorder="1" applyAlignment="1">
      <alignment horizontal="center" vertical="center"/>
    </xf>
    <xf numFmtId="0" fontId="2" fillId="5" borderId="11" xfId="51" applyFont="1" applyFill="1" applyBorder="1" applyAlignment="1">
      <alignment horizontal="center" vertical="center"/>
    </xf>
    <xf numFmtId="0" fontId="2" fillId="5" borderId="12" xfId="51" applyFont="1" applyFill="1" applyBorder="1" applyAlignment="1">
      <alignment horizontal="center" vertical="center"/>
    </xf>
    <xf numFmtId="0" fontId="2" fillId="5" borderId="13" xfId="51" applyFont="1" applyFill="1" applyBorder="1" applyAlignment="1">
      <alignment horizontal="center" vertical="center"/>
    </xf>
    <xf numFmtId="0" fontId="2" fillId="5" borderId="10" xfId="51" applyFont="1" applyFill="1" applyBorder="1" applyAlignment="1">
      <alignment horizontal="center" vertical="center"/>
    </xf>
    <xf numFmtId="0" fontId="2" fillId="0" borderId="8" xfId="51" applyFont="1" applyBorder="1" applyAlignment="1">
      <alignment horizontal="left" vertical="center" wrapText="1"/>
    </xf>
    <xf numFmtId="0" fontId="7" fillId="0" borderId="0" xfId="57" applyFont="1" applyBorder="1" applyAlignment="1"/>
    <xf numFmtId="0" fontId="8" fillId="0" borderId="0" xfId="0" applyFont="1" applyAlignment="1"/>
    <xf numFmtId="0" fontId="9" fillId="0" borderId="0" xfId="0" applyFont="1" applyAlignment="1"/>
    <xf numFmtId="0" fontId="10" fillId="0" borderId="7" xfId="57" applyFont="1" applyBorder="1" applyAlignment="1">
      <alignment horizontal="center"/>
    </xf>
    <xf numFmtId="0" fontId="11" fillId="0" borderId="14" xfId="57" applyFont="1" applyBorder="1" applyAlignment="1">
      <alignment horizontal="center" vertical="center"/>
    </xf>
    <xf numFmtId="4" fontId="12" fillId="0" borderId="14" xfId="57" applyNumberFormat="1" applyFont="1" applyBorder="1" applyAlignment="1">
      <alignment horizontal="left" vertical="center" wrapText="1"/>
    </xf>
    <xf numFmtId="0" fontId="11" fillId="0" borderId="7" xfId="57" applyFont="1" applyBorder="1" applyAlignment="1">
      <alignment horizontal="center" vertical="center"/>
    </xf>
    <xf numFmtId="0" fontId="12" fillId="0" borderId="7" xfId="57" applyFont="1" applyBorder="1" applyAlignment="1">
      <alignment horizontal="left" vertical="center" wrapText="1"/>
    </xf>
    <xf numFmtId="4" fontId="11" fillId="8" borderId="7" xfId="0" applyNumberFormat="1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left" vertical="center"/>
    </xf>
    <xf numFmtId="0" fontId="14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left" vertical="top"/>
    </xf>
    <xf numFmtId="0" fontId="14" fillId="0" borderId="7" xfId="0" applyFont="1" applyBorder="1" applyAlignment="1">
      <alignment horizontal="right" vertical="center"/>
    </xf>
    <xf numFmtId="0" fontId="15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0" fillId="0" borderId="8" xfId="57" applyFont="1" applyBorder="1" applyAlignment="1">
      <alignment horizontal="center"/>
    </xf>
    <xf numFmtId="0" fontId="10" fillId="0" borderId="8" xfId="57" applyFont="1" applyBorder="1" applyAlignment="1">
      <alignment horizontal="center" vertical="center"/>
    </xf>
    <xf numFmtId="4" fontId="11" fillId="7" borderId="8" xfId="0" applyNumberFormat="1" applyFont="1" applyFill="1" applyBorder="1" applyAlignment="1">
      <alignment horizontal="center" vertical="center" wrapText="1"/>
    </xf>
    <xf numFmtId="0" fontId="11" fillId="0" borderId="8" xfId="57" applyFont="1" applyBorder="1" applyAlignment="1">
      <alignment horizontal="center" vertical="center"/>
    </xf>
    <xf numFmtId="4" fontId="12" fillId="0" borderId="8" xfId="57" applyNumberFormat="1" applyFont="1" applyBorder="1" applyAlignment="1">
      <alignment horizontal="justify" vertical="center" wrapText="1"/>
    </xf>
    <xf numFmtId="0" fontId="12" fillId="0" borderId="8" xfId="57" applyFont="1" applyBorder="1" applyAlignment="1">
      <alignment horizontal="left" vertical="center" wrapText="1"/>
    </xf>
    <xf numFmtId="4" fontId="10" fillId="8" borderId="8" xfId="0" applyNumberFormat="1" applyFont="1" applyFill="1" applyBorder="1" applyAlignment="1">
      <alignment horizontal="center" vertical="center" wrapText="1"/>
    </xf>
    <xf numFmtId="0" fontId="13" fillId="0" borderId="8" xfId="57" applyFont="1" applyBorder="1" applyAlignment="1">
      <alignment horizontal="center" vertical="center"/>
    </xf>
    <xf numFmtId="0" fontId="14" fillId="0" borderId="8" xfId="57" applyFont="1" applyBorder="1" applyAlignment="1">
      <alignment horizontal="center" vertical="center"/>
    </xf>
    <xf numFmtId="10" fontId="14" fillId="0" borderId="8" xfId="66" applyNumberFormat="1" applyFont="1" applyBorder="1" applyAlignment="1" applyProtection="1">
      <alignment horizontal="center" vertical="center"/>
    </xf>
    <xf numFmtId="0" fontId="13" fillId="0" borderId="8" xfId="57" applyFont="1" applyBorder="1" applyAlignment="1">
      <alignment horizontal="center" vertical="center" wrapText="1"/>
    </xf>
    <xf numFmtId="0" fontId="16" fillId="8" borderId="15" xfId="57" applyFont="1" applyFill="1" applyBorder="1" applyAlignment="1">
      <alignment horizontal="center" vertical="center"/>
    </xf>
    <xf numFmtId="2" fontId="16" fillId="8" borderId="15" xfId="66" applyNumberFormat="1" applyFont="1" applyFill="1" applyBorder="1" applyAlignment="1" applyProtection="1">
      <alignment horizontal="center" vertical="center"/>
    </xf>
    <xf numFmtId="0" fontId="14" fillId="7" borderId="8" xfId="57" applyFont="1" applyFill="1" applyBorder="1" applyAlignment="1">
      <alignment horizontal="center" wrapText="1"/>
    </xf>
    <xf numFmtId="0" fontId="17" fillId="0" borderId="0" xfId="57" applyFont="1" applyBorder="1" applyAlignment="1">
      <alignment horizontal="center" wrapText="1"/>
    </xf>
    <xf numFmtId="0" fontId="17" fillId="0" borderId="0" xfId="57" applyFont="1" applyBorder="1" applyAlignment="1">
      <alignment horizontal="center" vertical="center"/>
    </xf>
    <xf numFmtId="0" fontId="18" fillId="0" borderId="0" xfId="61" applyFont="1" applyAlignment="1">
      <alignment vertical="center"/>
    </xf>
    <xf numFmtId="0" fontId="12" fillId="0" borderId="0" xfId="61" applyFont="1" applyAlignment="1">
      <alignment vertical="center"/>
    </xf>
    <xf numFmtId="0" fontId="19" fillId="0" borderId="0" xfId="61" applyFont="1" applyBorder="1" applyAlignment="1">
      <alignment vertical="center"/>
    </xf>
    <xf numFmtId="0" fontId="18" fillId="7" borderId="16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4" fontId="10" fillId="0" borderId="15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20" fillId="0" borderId="0" xfId="61" applyFont="1" applyBorder="1" applyAlignment="1">
      <alignment vertical="center"/>
    </xf>
    <xf numFmtId="4" fontId="12" fillId="0" borderId="8" xfId="0" applyNumberFormat="1" applyFont="1" applyBorder="1" applyAlignment="1">
      <alignment horizontal="justify" vertical="center" wrapText="1"/>
    </xf>
    <xf numFmtId="4" fontId="10" fillId="0" borderId="0" xfId="0" applyNumberFormat="1" applyFont="1" applyBorder="1" applyAlignment="1">
      <alignment horizontal="center" vertical="top" wrapText="1"/>
    </xf>
    <xf numFmtId="49" fontId="12" fillId="0" borderId="8" xfId="0" applyNumberFormat="1" applyFont="1" applyBorder="1" applyAlignment="1">
      <alignment horizontal="justify" vertical="center"/>
    </xf>
    <xf numFmtId="49" fontId="11" fillId="0" borderId="0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justify" vertical="center" wrapText="1"/>
    </xf>
    <xf numFmtId="49" fontId="11" fillId="0" borderId="0" xfId="0" applyNumberFormat="1" applyFont="1" applyBorder="1" applyAlignment="1">
      <alignment horizontal="left" vertical="center" wrapText="1"/>
    </xf>
    <xf numFmtId="0" fontId="11" fillId="9" borderId="0" xfId="61" applyFont="1" applyFill="1" applyBorder="1" applyAlignment="1">
      <alignment horizontal="center" vertical="center"/>
    </xf>
    <xf numFmtId="0" fontId="11" fillId="9" borderId="8" xfId="61" applyFont="1" applyFill="1" applyBorder="1" applyAlignment="1">
      <alignment horizontal="center" vertical="center"/>
    </xf>
    <xf numFmtId="0" fontId="12" fillId="0" borderId="8" xfId="61" applyFont="1" applyBorder="1" applyAlignment="1">
      <alignment horizontal="center" vertical="center"/>
    </xf>
    <xf numFmtId="0" fontId="12" fillId="0" borderId="8" xfId="61" applyFont="1" applyBorder="1" applyAlignment="1">
      <alignment horizontal="left" vertical="center" wrapText="1"/>
    </xf>
    <xf numFmtId="0" fontId="12" fillId="0" borderId="0" xfId="61" applyFont="1" applyBorder="1" applyAlignment="1">
      <alignment horizontal="left" vertical="center" wrapText="1"/>
    </xf>
    <xf numFmtId="186" fontId="20" fillId="0" borderId="0" xfId="61" applyNumberFormat="1" applyFont="1" applyBorder="1" applyAlignment="1">
      <alignment vertical="center"/>
    </xf>
    <xf numFmtId="0" fontId="11" fillId="0" borderId="8" xfId="61" applyFont="1" applyBorder="1" applyAlignment="1">
      <alignment vertical="center" wrapText="1"/>
    </xf>
    <xf numFmtId="0" fontId="11" fillId="0" borderId="0" xfId="61" applyFont="1" applyBorder="1" applyAlignment="1">
      <alignment vertical="center" wrapText="1"/>
    </xf>
    <xf numFmtId="0" fontId="11" fillId="10" borderId="8" xfId="61" applyFont="1" applyFill="1" applyBorder="1" applyAlignment="1">
      <alignment horizontal="center" vertical="center"/>
    </xf>
    <xf numFmtId="0" fontId="11" fillId="10" borderId="8" xfId="61" applyFont="1" applyFill="1" applyBorder="1" applyAlignment="1">
      <alignment vertical="center"/>
    </xf>
    <xf numFmtId="0" fontId="12" fillId="10" borderId="8" xfId="61" applyFont="1" applyFill="1" applyBorder="1" applyAlignment="1">
      <alignment horizontal="center" vertical="center"/>
    </xf>
    <xf numFmtId="0" fontId="12" fillId="10" borderId="8" xfId="61" applyFont="1" applyFill="1" applyBorder="1" applyAlignment="1">
      <alignment vertical="center"/>
    </xf>
    <xf numFmtId="0" fontId="12" fillId="10" borderId="0" xfId="61" applyFont="1" applyFill="1" applyBorder="1" applyAlignment="1">
      <alignment vertical="center"/>
    </xf>
    <xf numFmtId="0" fontId="12" fillId="0" borderId="8" xfId="61" applyFont="1" applyBorder="1" applyAlignment="1">
      <alignment vertical="center"/>
    </xf>
    <xf numFmtId="0" fontId="12" fillId="0" borderId="0" xfId="61" applyFont="1" applyBorder="1" applyAlignment="1">
      <alignment vertical="center"/>
    </xf>
    <xf numFmtId="0" fontId="12" fillId="0" borderId="8" xfId="61" applyFont="1" applyBorder="1" applyAlignment="1">
      <alignment horizontal="left" vertical="center"/>
    </xf>
    <xf numFmtId="184" fontId="11" fillId="7" borderId="8" xfId="61" applyNumberFormat="1" applyFont="1" applyFill="1" applyBorder="1" applyAlignment="1">
      <alignment horizontal="right" vertical="center"/>
    </xf>
    <xf numFmtId="181" fontId="12" fillId="7" borderId="0" xfId="61" applyNumberFormat="1" applyFont="1" applyFill="1" applyBorder="1" applyAlignment="1">
      <alignment horizontal="right" vertical="center"/>
    </xf>
    <xf numFmtId="181" fontId="20" fillId="0" borderId="0" xfId="61" applyNumberFormat="1" applyFont="1" applyBorder="1" applyAlignment="1">
      <alignment horizontal="right" vertical="center"/>
    </xf>
    <xf numFmtId="176" fontId="20" fillId="0" borderId="0" xfId="61" applyNumberFormat="1" applyFont="1" applyBorder="1" applyAlignment="1">
      <alignment vertical="center"/>
    </xf>
    <xf numFmtId="9" fontId="20" fillId="0" borderId="0" xfId="58" applyFont="1" applyBorder="1" applyAlignment="1" applyProtection="1">
      <alignment vertical="center"/>
    </xf>
    <xf numFmtId="184" fontId="12" fillId="7" borderId="8" xfId="61" applyNumberFormat="1" applyFont="1" applyFill="1" applyBorder="1" applyAlignment="1">
      <alignment horizontal="right" vertical="center"/>
    </xf>
    <xf numFmtId="187" fontId="12" fillId="0" borderId="0" xfId="64" applyNumberFormat="1" applyFont="1" applyBorder="1" applyAlignment="1" applyProtection="1">
      <alignment horizontal="right" vertical="center"/>
    </xf>
    <xf numFmtId="183" fontId="20" fillId="0" borderId="0" xfId="61" applyNumberFormat="1" applyFont="1" applyBorder="1" applyAlignment="1">
      <alignment vertical="center"/>
    </xf>
    <xf numFmtId="0" fontId="12" fillId="0" borderId="8" xfId="61" applyFont="1" applyBorder="1" applyAlignment="1">
      <alignment horizontal="center" vertical="center" wrapText="1"/>
    </xf>
    <xf numFmtId="184" fontId="12" fillId="0" borderId="8" xfId="64" applyNumberFormat="1" applyFont="1" applyBorder="1" applyAlignment="1" applyProtection="1">
      <alignment horizontal="right" vertical="center"/>
    </xf>
    <xf numFmtId="187" fontId="12" fillId="0" borderId="8" xfId="64" applyNumberFormat="1" applyFont="1" applyBorder="1" applyAlignment="1" applyProtection="1">
      <alignment horizontal="right" vertical="center"/>
    </xf>
    <xf numFmtId="9" fontId="12" fillId="0" borderId="8" xfId="49" applyFont="1" applyBorder="1" applyAlignment="1" applyProtection="1">
      <alignment horizontal="right" vertical="center"/>
    </xf>
    <xf numFmtId="9" fontId="12" fillId="0" borderId="0" xfId="49" applyFont="1" applyBorder="1" applyAlignment="1" applyProtection="1">
      <alignment horizontal="right" vertical="center"/>
    </xf>
    <xf numFmtId="0" fontId="11" fillId="0" borderId="8" xfId="61" applyFont="1" applyBorder="1" applyAlignment="1">
      <alignment horizontal="right" vertical="center"/>
    </xf>
    <xf numFmtId="183" fontId="11" fillId="0" borderId="8" xfId="53" applyNumberFormat="1" applyFont="1" applyBorder="1" applyAlignment="1">
      <alignment vertical="center"/>
    </xf>
    <xf numFmtId="9" fontId="11" fillId="0" borderId="0" xfId="3" applyFont="1" applyBorder="1" applyAlignment="1" applyProtection="1">
      <alignment vertical="center"/>
    </xf>
    <xf numFmtId="181" fontId="21" fillId="0" borderId="0" xfId="61" applyNumberFormat="1" applyFont="1" applyBorder="1" applyAlignment="1">
      <alignment vertical="center"/>
    </xf>
    <xf numFmtId="177" fontId="20" fillId="0" borderId="0" xfId="50" applyFont="1" applyBorder="1" applyAlignment="1" applyProtection="1">
      <alignment vertical="center"/>
    </xf>
    <xf numFmtId="10" fontId="12" fillId="0" borderId="8" xfId="3" applyNumberFormat="1" applyFont="1" applyBorder="1" applyAlignment="1" applyProtection="1">
      <alignment horizontal="right" vertical="center"/>
    </xf>
    <xf numFmtId="188" fontId="12" fillId="0" borderId="0" xfId="3" applyNumberFormat="1" applyFont="1" applyBorder="1" applyAlignment="1" applyProtection="1">
      <alignment horizontal="right" vertical="center"/>
    </xf>
    <xf numFmtId="181" fontId="11" fillId="0" borderId="8" xfId="61" applyNumberFormat="1" applyFont="1" applyBorder="1" applyAlignment="1">
      <alignment vertical="center"/>
    </xf>
    <xf numFmtId="181" fontId="11" fillId="0" borderId="0" xfId="61" applyNumberFormat="1" applyFont="1" applyBorder="1" applyAlignment="1">
      <alignment vertical="center"/>
    </xf>
    <xf numFmtId="0" fontId="12" fillId="0" borderId="8" xfId="61" applyFont="1" applyBorder="1" applyAlignment="1">
      <alignment vertical="center" wrapText="1"/>
    </xf>
    <xf numFmtId="176" fontId="12" fillId="0" borderId="8" xfId="65" applyFont="1" applyBorder="1" applyAlignment="1" applyProtection="1">
      <alignment horizontal="right" vertical="center"/>
    </xf>
    <xf numFmtId="176" fontId="12" fillId="0" borderId="0" xfId="65" applyFont="1" applyBorder="1" applyAlignment="1" applyProtection="1">
      <alignment horizontal="right" vertical="center"/>
    </xf>
    <xf numFmtId="176" fontId="12" fillId="0" borderId="8" xfId="65" applyFont="1" applyFill="1" applyBorder="1" applyAlignment="1" applyProtection="1">
      <alignment horizontal="right" vertical="center"/>
    </xf>
    <xf numFmtId="0" fontId="11" fillId="0" borderId="8" xfId="61" applyFont="1" applyBorder="1" applyAlignment="1">
      <alignment horizontal="center" vertical="center"/>
    </xf>
    <xf numFmtId="183" fontId="11" fillId="0" borderId="8" xfId="61" applyNumberFormat="1" applyFont="1" applyBorder="1" applyAlignment="1">
      <alignment vertical="center"/>
    </xf>
    <xf numFmtId="0" fontId="11" fillId="10" borderId="0" xfId="61" applyFont="1" applyFill="1" applyBorder="1" applyAlignment="1">
      <alignment horizontal="center" vertical="center"/>
    </xf>
    <xf numFmtId="177" fontId="12" fillId="7" borderId="8" xfId="2" applyFont="1" applyFill="1" applyBorder="1" applyAlignment="1" applyProtection="1">
      <alignment vertical="center"/>
    </xf>
    <xf numFmtId="189" fontId="12" fillId="7" borderId="0" xfId="64" applyNumberFormat="1" applyFont="1" applyFill="1" applyBorder="1" applyAlignment="1" applyProtection="1">
      <alignment vertical="center"/>
    </xf>
    <xf numFmtId="189" fontId="20" fillId="0" borderId="0" xfId="64" applyNumberFormat="1" applyFont="1" applyBorder="1" applyAlignment="1" applyProtection="1">
      <alignment vertical="center"/>
    </xf>
    <xf numFmtId="190" fontId="12" fillId="0" borderId="8" xfId="65" applyNumberFormat="1" applyFont="1" applyBorder="1" applyAlignment="1" applyProtection="1">
      <alignment horizontal="right" vertical="center"/>
    </xf>
    <xf numFmtId="190" fontId="12" fillId="0" borderId="0" xfId="65" applyNumberFormat="1" applyFont="1" applyBorder="1" applyAlignment="1" applyProtection="1">
      <alignment horizontal="right" vertical="center"/>
    </xf>
    <xf numFmtId="190" fontId="20" fillId="0" borderId="0" xfId="65" applyNumberFormat="1" applyFont="1" applyBorder="1" applyAlignment="1" applyProtection="1">
      <alignment horizontal="right" vertical="center"/>
    </xf>
    <xf numFmtId="181" fontId="12" fillId="7" borderId="8" xfId="64" applyNumberFormat="1" applyFont="1" applyFill="1" applyBorder="1" applyAlignment="1" applyProtection="1">
      <alignment vertical="center"/>
    </xf>
    <xf numFmtId="181" fontId="12" fillId="7" borderId="0" xfId="64" applyNumberFormat="1" applyFont="1" applyFill="1" applyBorder="1" applyAlignment="1" applyProtection="1">
      <alignment vertical="center"/>
    </xf>
    <xf numFmtId="181" fontId="20" fillId="0" borderId="0" xfId="64" applyNumberFormat="1" applyFont="1" applyBorder="1" applyAlignment="1" applyProtection="1">
      <alignment vertical="center"/>
    </xf>
    <xf numFmtId="176" fontId="12" fillId="0" borderId="8" xfId="1" applyFont="1" applyBorder="1" applyAlignment="1" applyProtection="1">
      <alignment vertical="center"/>
    </xf>
    <xf numFmtId="176" fontId="12" fillId="0" borderId="0" xfId="1" applyFont="1" applyBorder="1" applyAlignment="1" applyProtection="1">
      <alignment vertical="center"/>
    </xf>
    <xf numFmtId="191" fontId="20" fillId="0" borderId="0" xfId="64" applyNumberFormat="1" applyFont="1" applyBorder="1" applyAlignment="1" applyProtection="1">
      <alignment vertical="center"/>
    </xf>
    <xf numFmtId="177" fontId="20" fillId="0" borderId="0" xfId="2" applyFont="1" applyBorder="1" applyAlignment="1" applyProtection="1">
      <alignment vertical="center"/>
    </xf>
    <xf numFmtId="177" fontId="11" fillId="0" borderId="8" xfId="2" applyFont="1" applyBorder="1" applyAlignment="1" applyProtection="1">
      <alignment vertical="center"/>
    </xf>
    <xf numFmtId="176" fontId="11" fillId="0" borderId="0" xfId="65" applyFont="1" applyBorder="1" applyAlignment="1" applyProtection="1">
      <alignment vertical="center"/>
    </xf>
    <xf numFmtId="0" fontId="11" fillId="0" borderId="8" xfId="61" applyFont="1" applyBorder="1" applyAlignment="1">
      <alignment vertical="center"/>
    </xf>
    <xf numFmtId="0" fontId="11" fillId="0" borderId="0" xfId="61" applyFont="1" applyBorder="1" applyAlignment="1">
      <alignment vertical="center"/>
    </xf>
    <xf numFmtId="191" fontId="12" fillId="0" borderId="8" xfId="64" applyNumberFormat="1" applyFont="1" applyBorder="1" applyAlignment="1" applyProtection="1">
      <alignment vertical="center"/>
    </xf>
    <xf numFmtId="191" fontId="12" fillId="0" borderId="0" xfId="64" applyNumberFormat="1" applyFont="1" applyBorder="1" applyAlignment="1" applyProtection="1">
      <alignment vertical="center"/>
    </xf>
    <xf numFmtId="181" fontId="12" fillId="0" borderId="8" xfId="64" applyNumberFormat="1" applyFont="1" applyBorder="1" applyAlignment="1" applyProtection="1">
      <alignment vertical="center"/>
    </xf>
    <xf numFmtId="181" fontId="12" fillId="0" borderId="0" xfId="64" applyNumberFormat="1" applyFont="1" applyBorder="1" applyAlignment="1" applyProtection="1">
      <alignment vertical="center"/>
    </xf>
    <xf numFmtId="192" fontId="12" fillId="0" borderId="8" xfId="61" applyNumberFormat="1" applyFont="1" applyBorder="1" applyAlignment="1">
      <alignment vertical="center"/>
    </xf>
    <xf numFmtId="192" fontId="12" fillId="0" borderId="0" xfId="61" applyNumberFormat="1" applyFont="1" applyBorder="1" applyAlignment="1">
      <alignment vertical="center"/>
    </xf>
    <xf numFmtId="181" fontId="12" fillId="7" borderId="8" xfId="61" applyNumberFormat="1" applyFont="1" applyFill="1" applyBorder="1" applyAlignment="1">
      <alignment vertical="center"/>
    </xf>
    <xf numFmtId="181" fontId="12" fillId="7" borderId="0" xfId="61" applyNumberFormat="1" applyFont="1" applyFill="1" applyBorder="1" applyAlignment="1">
      <alignment vertical="center"/>
    </xf>
    <xf numFmtId="186" fontId="11" fillId="0" borderId="0" xfId="61" applyNumberFormat="1" applyFont="1" applyBorder="1" applyAlignment="1">
      <alignment vertical="center"/>
    </xf>
    <xf numFmtId="0" fontId="12" fillId="0" borderId="8" xfId="60" applyFont="1" applyBorder="1" applyAlignment="1">
      <alignment horizontal="left" vertical="center" wrapText="1"/>
    </xf>
    <xf numFmtId="184" fontId="12" fillId="0" borderId="8" xfId="65" applyNumberFormat="1" applyFont="1" applyBorder="1" applyAlignment="1" applyProtection="1">
      <alignment vertical="center"/>
    </xf>
    <xf numFmtId="193" fontId="22" fillId="0" borderId="0" xfId="60" applyNumberFormat="1" applyFont="1" applyAlignment="1">
      <alignment vertical="center"/>
    </xf>
    <xf numFmtId="194" fontId="22" fillId="0" borderId="0" xfId="60" applyNumberFormat="1" applyFont="1" applyAlignment="1">
      <alignment vertical="center"/>
    </xf>
    <xf numFmtId="195" fontId="11" fillId="0" borderId="8" xfId="65" applyNumberFormat="1" applyFont="1" applyBorder="1" applyAlignment="1" applyProtection="1">
      <alignment vertical="center"/>
    </xf>
    <xf numFmtId="0" fontId="22" fillId="0" borderId="0" xfId="60" applyFont="1" applyAlignment="1">
      <alignment vertical="center"/>
    </xf>
    <xf numFmtId="176" fontId="12" fillId="0" borderId="8" xfId="65" applyFont="1" applyBorder="1" applyAlignment="1" applyProtection="1">
      <alignment vertical="center"/>
    </xf>
    <xf numFmtId="194" fontId="20" fillId="0" borderId="0" xfId="61" applyNumberFormat="1" applyFont="1" applyBorder="1" applyAlignment="1">
      <alignment vertical="center"/>
    </xf>
    <xf numFmtId="196" fontId="11" fillId="0" borderId="8" xfId="65" applyNumberFormat="1" applyFont="1" applyBorder="1" applyAlignment="1" applyProtection="1">
      <alignment vertical="center"/>
    </xf>
    <xf numFmtId="196" fontId="11" fillId="10" borderId="8" xfId="61" applyNumberFormat="1" applyFont="1" applyFill="1" applyBorder="1" applyAlignment="1">
      <alignment vertical="center"/>
    </xf>
    <xf numFmtId="177" fontId="22" fillId="0" borderId="0" xfId="2" applyFont="1" applyBorder="1" applyAlignment="1" applyProtection="1">
      <alignment vertical="center"/>
    </xf>
    <xf numFmtId="181" fontId="12" fillId="0" borderId="8" xfId="61" applyNumberFormat="1" applyFont="1" applyBorder="1" applyAlignment="1">
      <alignment vertical="center"/>
    </xf>
    <xf numFmtId="181" fontId="12" fillId="0" borderId="0" xfId="61" applyNumberFormat="1" applyFont="1" applyBorder="1" applyAlignment="1">
      <alignment vertical="center"/>
    </xf>
    <xf numFmtId="196" fontId="11" fillId="10" borderId="0" xfId="61" applyNumberFormat="1" applyFont="1" applyFill="1" applyBorder="1" applyAlignment="1">
      <alignment vertical="center"/>
    </xf>
    <xf numFmtId="0" fontId="22" fillId="0" borderId="8" xfId="61" applyFont="1" applyBorder="1" applyAlignment="1">
      <alignment horizontal="center" vertical="center"/>
    </xf>
    <xf numFmtId="0" fontId="22" fillId="0" borderId="8" xfId="61" applyFont="1" applyBorder="1" applyAlignment="1">
      <alignment horizontal="left" vertical="center"/>
    </xf>
    <xf numFmtId="181" fontId="22" fillId="0" borderId="8" xfId="61" applyNumberFormat="1" applyFont="1" applyBorder="1" applyAlignment="1">
      <alignment vertical="center"/>
    </xf>
    <xf numFmtId="181" fontId="22" fillId="0" borderId="0" xfId="61" applyNumberFormat="1" applyFont="1" applyBorder="1" applyAlignment="1">
      <alignment vertical="center"/>
    </xf>
    <xf numFmtId="181" fontId="20" fillId="0" borderId="0" xfId="61" applyNumberFormat="1" applyFont="1" applyBorder="1" applyAlignment="1">
      <alignment vertical="center"/>
    </xf>
    <xf numFmtId="0" fontId="18" fillId="0" borderId="8" xfId="61" applyFont="1" applyBorder="1" applyAlignment="1">
      <alignment horizontal="left" vertical="center"/>
    </xf>
    <xf numFmtId="0" fontId="18" fillId="0" borderId="0" xfId="61" applyFont="1" applyBorder="1" applyAlignment="1">
      <alignment vertical="center"/>
    </xf>
    <xf numFmtId="0" fontId="23" fillId="0" borderId="0" xfId="61" applyFont="1" applyBorder="1" applyAlignment="1">
      <alignment vertical="center"/>
    </xf>
    <xf numFmtId="0" fontId="7" fillId="0" borderId="8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 wrapText="1"/>
    </xf>
    <xf numFmtId="0" fontId="25" fillId="0" borderId="0" xfId="61" applyFont="1" applyAlignment="1">
      <alignment vertical="center"/>
    </xf>
    <xf numFmtId="0" fontId="18" fillId="7" borderId="17" xfId="0" applyFont="1" applyFill="1" applyBorder="1" applyAlignment="1">
      <alignment horizontal="center"/>
    </xf>
    <xf numFmtId="0" fontId="18" fillId="7" borderId="18" xfId="0" applyFont="1" applyFill="1" applyBorder="1" applyAlignment="1">
      <alignment horizontal="center"/>
    </xf>
    <xf numFmtId="0" fontId="18" fillId="7" borderId="19" xfId="0" applyFont="1" applyFill="1" applyBorder="1" applyAlignment="1">
      <alignment horizontal="center"/>
    </xf>
    <xf numFmtId="4" fontId="10" fillId="0" borderId="10" xfId="0" applyNumberFormat="1" applyFont="1" applyBorder="1" applyAlignment="1">
      <alignment horizontal="center" vertical="center" wrapText="1"/>
    </xf>
    <xf numFmtId="0" fontId="12" fillId="0" borderId="8" xfId="65" applyNumberFormat="1" applyFont="1" applyFill="1" applyBorder="1" applyAlignment="1" applyProtection="1">
      <alignment vertical="center"/>
    </xf>
    <xf numFmtId="0" fontId="11" fillId="0" borderId="8" xfId="61" applyFont="1" applyFill="1" applyBorder="1" applyAlignment="1">
      <alignment horizontal="center" vertical="center" wrapText="1"/>
    </xf>
    <xf numFmtId="0" fontId="11" fillId="0" borderId="8" xfId="61" applyFont="1" applyFill="1" applyBorder="1" applyAlignment="1">
      <alignment horizontal="center" vertical="center"/>
    </xf>
    <xf numFmtId="184" fontId="11" fillId="0" borderId="8" xfId="65" applyNumberFormat="1" applyFont="1" applyFill="1" applyBorder="1" applyAlignment="1" applyProtection="1">
      <alignment vertical="center"/>
    </xf>
    <xf numFmtId="0" fontId="12" fillId="0" borderId="8" xfId="61" applyFont="1" applyFill="1" applyBorder="1" applyAlignment="1">
      <alignment horizontal="center" vertical="center"/>
    </xf>
    <xf numFmtId="184" fontId="11" fillId="0" borderId="8" xfId="61" applyNumberFormat="1" applyFont="1" applyFill="1" applyBorder="1" applyAlignment="1">
      <alignment horizontal="right" vertical="center"/>
    </xf>
    <xf numFmtId="0" fontId="12" fillId="0" borderId="8" xfId="61" applyFont="1" applyFill="1" applyBorder="1" applyAlignment="1">
      <alignment vertical="center"/>
    </xf>
    <xf numFmtId="184" fontId="12" fillId="0" borderId="8" xfId="61" applyNumberFormat="1" applyFont="1" applyFill="1" applyBorder="1" applyAlignment="1">
      <alignment horizontal="right" vertical="center"/>
    </xf>
    <xf numFmtId="0" fontId="12" fillId="0" borderId="8" xfId="61" applyFont="1" applyFill="1" applyBorder="1" applyAlignment="1">
      <alignment horizontal="center" vertical="center" wrapText="1"/>
    </xf>
    <xf numFmtId="0" fontId="12" fillId="0" borderId="8" xfId="61" applyFont="1" applyFill="1" applyBorder="1" applyAlignment="1">
      <alignment horizontal="left" vertical="center"/>
    </xf>
    <xf numFmtId="184" fontId="11" fillId="0" borderId="8" xfId="65" applyNumberFormat="1" applyFont="1" applyBorder="1" applyAlignment="1" applyProtection="1">
      <alignment vertical="center"/>
    </xf>
    <xf numFmtId="183" fontId="12" fillId="0" borderId="8" xfId="61" applyNumberFormat="1" applyFont="1" applyFill="1" applyBorder="1" applyAlignment="1">
      <alignment horizontal="right" vertical="center"/>
    </xf>
    <xf numFmtId="183" fontId="12" fillId="0" borderId="8" xfId="65" applyNumberFormat="1" applyFont="1" applyBorder="1" applyAlignment="1" applyProtection="1">
      <alignment horizontal="right" vertical="center"/>
    </xf>
    <xf numFmtId="183" fontId="11" fillId="0" borderId="8" xfId="65" applyNumberFormat="1" applyFont="1" applyBorder="1" applyAlignment="1" applyProtection="1">
      <alignment horizontal="right" vertical="center"/>
    </xf>
    <xf numFmtId="0" fontId="11" fillId="0" borderId="8" xfId="61" applyFont="1" applyFill="1" applyBorder="1" applyAlignment="1">
      <alignment vertical="center"/>
    </xf>
    <xf numFmtId="184" fontId="11" fillId="0" borderId="8" xfId="61" applyNumberFormat="1" applyFont="1" applyFill="1" applyBorder="1" applyAlignment="1">
      <alignment vertical="center"/>
    </xf>
    <xf numFmtId="184" fontId="11" fillId="10" borderId="8" xfId="61" applyNumberFormat="1" applyFont="1" applyFill="1" applyBorder="1" applyAlignment="1">
      <alignment vertical="center"/>
    </xf>
    <xf numFmtId="0" fontId="18" fillId="7" borderId="20" xfId="0" applyFont="1" applyFill="1" applyBorder="1" applyAlignment="1">
      <alignment horizontal="center"/>
    </xf>
    <xf numFmtId="0" fontId="18" fillId="7" borderId="21" xfId="0" applyFont="1" applyFill="1" applyBorder="1" applyAlignment="1">
      <alignment horizontal="center"/>
    </xf>
    <xf numFmtId="0" fontId="18" fillId="7" borderId="22" xfId="0" applyFont="1" applyFill="1" applyBorder="1" applyAlignment="1">
      <alignment horizontal="center"/>
    </xf>
    <xf numFmtId="4" fontId="10" fillId="0" borderId="23" xfId="0" applyNumberFormat="1" applyFont="1" applyBorder="1" applyAlignment="1">
      <alignment horizontal="center" vertical="center" wrapText="1"/>
    </xf>
    <xf numFmtId="4" fontId="10" fillId="0" borderId="24" xfId="0" applyNumberFormat="1" applyFont="1" applyBorder="1" applyAlignment="1">
      <alignment horizontal="center" vertical="center" wrapText="1"/>
    </xf>
    <xf numFmtId="49" fontId="12" fillId="0" borderId="15" xfId="0" applyNumberFormat="1" applyFont="1" applyBorder="1" applyAlignment="1">
      <alignment horizontal="justify" vertical="center"/>
    </xf>
    <xf numFmtId="0" fontId="12" fillId="7" borderId="0" xfId="61" applyFont="1" applyFill="1" applyAlignment="1">
      <alignment vertical="center"/>
    </xf>
    <xf numFmtId="0" fontId="12" fillId="11" borderId="0" xfId="61" applyFont="1" applyFill="1" applyAlignment="1">
      <alignment vertical="center"/>
    </xf>
    <xf numFmtId="4" fontId="10" fillId="0" borderId="8" xfId="0" applyNumberFormat="1" applyFont="1" applyBorder="1" applyAlignment="1">
      <alignment horizontal="center" vertical="center" wrapText="1"/>
    </xf>
    <xf numFmtId="0" fontId="11" fillId="0" borderId="8" xfId="61" applyFont="1" applyBorder="1" applyAlignment="1">
      <alignment horizontal="left" vertical="center" wrapText="1"/>
    </xf>
    <xf numFmtId="0" fontId="11" fillId="7" borderId="8" xfId="61" applyFont="1" applyFill="1" applyBorder="1" applyAlignment="1">
      <alignment horizontal="center" vertical="center"/>
    </xf>
    <xf numFmtId="0" fontId="11" fillId="10" borderId="8" xfId="61" applyFont="1" applyFill="1" applyBorder="1" applyAlignment="1">
      <alignment horizontal="left" vertical="center"/>
    </xf>
    <xf numFmtId="0" fontId="12" fillId="7" borderId="8" xfId="61" applyFont="1" applyFill="1" applyBorder="1" applyAlignment="1">
      <alignment horizontal="left" vertical="center"/>
    </xf>
    <xf numFmtId="0" fontId="12" fillId="7" borderId="8" xfId="61" applyFont="1" applyFill="1" applyBorder="1" applyAlignment="1">
      <alignment horizontal="right" vertical="center"/>
    </xf>
    <xf numFmtId="181" fontId="12" fillId="7" borderId="8" xfId="61" applyNumberFormat="1" applyFont="1" applyFill="1" applyBorder="1" applyAlignment="1">
      <alignment horizontal="right" vertical="center"/>
    </xf>
    <xf numFmtId="191" fontId="12" fillId="0" borderId="8" xfId="64" applyNumberFormat="1" applyFont="1" applyBorder="1" applyAlignment="1" applyProtection="1">
      <alignment horizontal="right" vertical="center"/>
    </xf>
    <xf numFmtId="181" fontId="11" fillId="0" borderId="8" xfId="53" applyNumberFormat="1" applyFont="1" applyBorder="1" applyAlignment="1">
      <alignment vertical="center"/>
    </xf>
    <xf numFmtId="0" fontId="12" fillId="7" borderId="8" xfId="61" applyFont="1" applyFill="1" applyBorder="1" applyAlignment="1">
      <alignment vertical="center"/>
    </xf>
    <xf numFmtId="0" fontId="11" fillId="7" borderId="8" xfId="61" applyFont="1" applyFill="1" applyBorder="1" applyAlignment="1">
      <alignment horizontal="right" vertical="center"/>
    </xf>
    <xf numFmtId="181" fontId="11" fillId="12" borderId="8" xfId="61" applyNumberFormat="1" applyFont="1" applyFill="1" applyBorder="1" applyAlignment="1">
      <alignment horizontal="left" vertical="center"/>
    </xf>
    <xf numFmtId="0" fontId="20" fillId="7" borderId="0" xfId="61" applyFont="1" applyFill="1" applyBorder="1" applyAlignment="1">
      <alignment vertical="center"/>
    </xf>
    <xf numFmtId="0" fontId="11" fillId="7" borderId="8" xfId="61" applyFont="1" applyFill="1" applyBorder="1" applyAlignment="1">
      <alignment horizontal="left" vertical="center"/>
    </xf>
    <xf numFmtId="181" fontId="11" fillId="7" borderId="8" xfId="53" applyNumberFormat="1" applyFont="1" applyFill="1" applyBorder="1" applyAlignment="1">
      <alignment vertical="center"/>
    </xf>
    <xf numFmtId="181" fontId="12" fillId="0" borderId="8" xfId="61" applyNumberFormat="1" applyFont="1" applyBorder="1" applyAlignment="1">
      <alignment horizontal="right" vertical="center"/>
    </xf>
    <xf numFmtId="196" fontId="11" fillId="0" borderId="8" xfId="61" applyNumberFormat="1" applyFont="1" applyBorder="1" applyAlignment="1">
      <alignment vertical="center"/>
    </xf>
    <xf numFmtId="0" fontId="20" fillId="0" borderId="0" xfId="61" applyFont="1" applyAlignment="1">
      <alignment vertical="center"/>
    </xf>
    <xf numFmtId="0" fontId="20" fillId="11" borderId="0" xfId="61" applyFont="1" applyFill="1" applyBorder="1" applyAlignment="1">
      <alignment vertical="center"/>
    </xf>
    <xf numFmtId="191" fontId="12" fillId="0" borderId="8" xfId="64" applyNumberFormat="1" applyFont="1" applyFill="1" applyBorder="1" applyAlignment="1" applyProtection="1">
      <alignment horizontal="right" vertical="center"/>
    </xf>
    <xf numFmtId="193" fontId="22" fillId="11" borderId="0" xfId="60" applyNumberFormat="1" applyFont="1" applyFill="1" applyAlignment="1">
      <alignment vertical="center"/>
    </xf>
    <xf numFmtId="0" fontId="20" fillId="11" borderId="0" xfId="61" applyFont="1" applyFill="1" applyAlignment="1">
      <alignment vertical="center"/>
    </xf>
    <xf numFmtId="196" fontId="11" fillId="0" borderId="8" xfId="61" applyNumberFormat="1" applyFont="1" applyFill="1" applyBorder="1" applyAlignment="1">
      <alignment vertical="center"/>
    </xf>
    <xf numFmtId="181" fontId="11" fillId="0" borderId="8" xfId="61" applyNumberFormat="1" applyFont="1" applyFill="1" applyBorder="1" applyAlignment="1">
      <alignment horizontal="left" vertical="center"/>
    </xf>
    <xf numFmtId="197" fontId="22" fillId="0" borderId="0" xfId="60" applyNumberFormat="1" applyFont="1" applyAlignment="1">
      <alignment vertical="center"/>
    </xf>
    <xf numFmtId="0" fontId="12" fillId="0" borderId="8" xfId="61" applyFont="1" applyBorder="1" applyAlignment="1">
      <alignment horizontal="left"/>
    </xf>
    <xf numFmtId="9" fontId="12" fillId="0" borderId="0" xfId="3" applyFont="1" applyBorder="1" applyAlignment="1" applyProtection="1">
      <alignment vertical="center"/>
    </xf>
    <xf numFmtId="196" fontId="12" fillId="0" borderId="0" xfId="61" applyNumberFormat="1" applyFont="1" applyAlignment="1">
      <alignment vertical="center"/>
    </xf>
    <xf numFmtId="0" fontId="20" fillId="0" borderId="0" xfId="61" applyNumberFormat="1" applyFont="1" applyBorder="1" applyAlignment="1">
      <alignment horizontal="right" vertical="center"/>
    </xf>
    <xf numFmtId="184" fontId="11" fillId="0" borderId="8" xfId="53" applyNumberFormat="1" applyFont="1" applyBorder="1" applyAlignment="1">
      <alignment vertical="center"/>
    </xf>
    <xf numFmtId="184" fontId="11" fillId="0" borderId="8" xfId="61" applyNumberFormat="1" applyFont="1" applyBorder="1" applyAlignment="1">
      <alignment vertical="center"/>
    </xf>
    <xf numFmtId="184" fontId="12" fillId="0" borderId="8" xfId="65" applyNumberFormat="1" applyFont="1" applyBorder="1" applyAlignment="1" applyProtection="1">
      <alignment horizontal="right" vertical="center"/>
    </xf>
    <xf numFmtId="184" fontId="12" fillId="7" borderId="8" xfId="64" applyNumberFormat="1" applyFont="1" applyFill="1" applyBorder="1" applyAlignment="1" applyProtection="1">
      <alignment vertical="center"/>
    </xf>
    <xf numFmtId="184" fontId="12" fillId="7" borderId="8" xfId="61" applyNumberFormat="1" applyFont="1" applyFill="1" applyBorder="1" applyAlignment="1">
      <alignment vertical="center"/>
    </xf>
    <xf numFmtId="184" fontId="12" fillId="10" borderId="0" xfId="61" applyNumberFormat="1" applyFont="1" applyFill="1" applyBorder="1" applyAlignment="1">
      <alignment vertical="center"/>
    </xf>
    <xf numFmtId="196" fontId="22" fillId="0" borderId="0" xfId="60" applyNumberFormat="1" applyFont="1" applyAlignment="1">
      <alignment vertical="center"/>
    </xf>
    <xf numFmtId="9" fontId="12" fillId="10" borderId="0" xfId="3" applyFont="1" applyFill="1" applyBorder="1" applyAlignment="1" applyProtection="1">
      <alignment vertical="center"/>
    </xf>
    <xf numFmtId="198" fontId="12" fillId="0" borderId="0" xfId="65" applyNumberFormat="1" applyFont="1" applyBorder="1" applyAlignment="1" applyProtection="1">
      <alignment horizontal="right" vertical="center"/>
    </xf>
    <xf numFmtId="181" fontId="11" fillId="0" borderId="0" xfId="53" applyNumberFormat="1" applyFont="1" applyBorder="1" applyAlignment="1">
      <alignment vertical="center"/>
    </xf>
    <xf numFmtId="0" fontId="12" fillId="7" borderId="0" xfId="61" applyFont="1" applyFill="1" applyBorder="1" applyAlignment="1">
      <alignment vertical="center"/>
    </xf>
    <xf numFmtId="181" fontId="11" fillId="10" borderId="8" xfId="61" applyNumberFormat="1" applyFont="1" applyFill="1" applyBorder="1" applyAlignment="1">
      <alignment horizontal="left" vertical="center"/>
    </xf>
    <xf numFmtId="191" fontId="12" fillId="7" borderId="8" xfId="64" applyNumberFormat="1" applyFont="1" applyFill="1" applyBorder="1" applyAlignment="1" applyProtection="1">
      <alignment horizontal="right" vertical="center"/>
    </xf>
    <xf numFmtId="181" fontId="12" fillId="0" borderId="8" xfId="61" applyNumberFormat="1" applyFont="1" applyFill="1" applyBorder="1" applyAlignment="1">
      <alignment horizontal="right" vertical="center"/>
    </xf>
    <xf numFmtId="196" fontId="12" fillId="0" borderId="0" xfId="61" applyNumberFormat="1" applyFont="1" applyBorder="1" applyAlignment="1">
      <alignment vertical="center"/>
    </xf>
    <xf numFmtId="0" fontId="25" fillId="0" borderId="0" xfId="61" applyFont="1" applyBorder="1" applyAlignment="1">
      <alignment vertical="center"/>
    </xf>
    <xf numFmtId="181" fontId="25" fillId="0" borderId="0" xfId="61" applyNumberFormat="1" applyFont="1" applyAlignment="1">
      <alignment vertical="center"/>
    </xf>
    <xf numFmtId="0" fontId="18" fillId="7" borderId="0" xfId="0" applyFont="1" applyFill="1" applyBorder="1" applyAlignment="1"/>
    <xf numFmtId="0" fontId="12" fillId="0" borderId="0" xfId="0" applyFont="1" applyBorder="1" applyAlignment="1"/>
    <xf numFmtId="0" fontId="12" fillId="0" borderId="0" xfId="0" applyFont="1" applyBorder="1" applyAlignment="1">
      <alignment vertical="center"/>
    </xf>
    <xf numFmtId="0" fontId="18" fillId="7" borderId="0" xfId="0" applyFont="1" applyFill="1" applyBorder="1" applyAlignment="1" applyProtection="1">
      <alignment vertical="center"/>
    </xf>
    <xf numFmtId="0" fontId="18" fillId="7" borderId="0" xfId="0" applyFont="1" applyFill="1" applyBorder="1" applyAlignment="1" applyProtection="1">
      <alignment horizontal="left" vertical="center"/>
    </xf>
    <xf numFmtId="0" fontId="12" fillId="7" borderId="0" xfId="0" applyFont="1" applyFill="1" applyBorder="1" applyAlignment="1" applyProtection="1">
      <alignment horizontal="left" vertical="center"/>
    </xf>
    <xf numFmtId="0" fontId="26" fillId="7" borderId="0" xfId="0" applyFont="1" applyFill="1" applyBorder="1" applyAlignment="1" applyProtection="1">
      <alignment vertical="center"/>
    </xf>
    <xf numFmtId="0" fontId="18" fillId="7" borderId="0" xfId="0" applyFont="1" applyFill="1" applyBorder="1" applyAlignment="1" applyProtection="1">
      <alignment horizontal="center" vertical="center"/>
    </xf>
    <xf numFmtId="199" fontId="18" fillId="7" borderId="0" xfId="0" applyNumberFormat="1" applyFont="1" applyFill="1" applyBorder="1" applyAlignment="1" applyProtection="1">
      <alignment vertical="center"/>
    </xf>
    <xf numFmtId="10" fontId="18" fillId="7" borderId="0" xfId="0" applyNumberFormat="1" applyFont="1" applyFill="1" applyBorder="1" applyAlignment="1" applyProtection="1">
      <alignment vertical="center"/>
    </xf>
    <xf numFmtId="4" fontId="18" fillId="7" borderId="0" xfId="0" applyNumberFormat="1" applyFont="1" applyFill="1" applyBorder="1" applyAlignment="1" applyProtection="1">
      <alignment vertical="center"/>
    </xf>
    <xf numFmtId="0" fontId="18" fillId="0" borderId="0" xfId="0" applyFont="1" applyBorder="1" applyAlignment="1" applyProtection="1">
      <alignment vertical="center"/>
    </xf>
    <xf numFmtId="0" fontId="18" fillId="7" borderId="1" xfId="0" applyFont="1" applyFill="1" applyBorder="1" applyAlignment="1">
      <alignment horizontal="center"/>
    </xf>
    <xf numFmtId="0" fontId="18" fillId="7" borderId="2" xfId="0" applyFont="1" applyFill="1" applyBorder="1" applyAlignment="1">
      <alignment horizontal="center"/>
    </xf>
    <xf numFmtId="4" fontId="26" fillId="0" borderId="8" xfId="0" applyNumberFormat="1" applyFont="1" applyBorder="1" applyAlignment="1" applyProtection="1">
      <alignment horizontal="left" vertical="center" wrapText="1"/>
      <protection locked="0"/>
    </xf>
    <xf numFmtId="49" fontId="27" fillId="0" borderId="8" xfId="0" applyNumberFormat="1" applyFont="1" applyBorder="1" applyAlignment="1">
      <alignment horizontal="center" vertical="center"/>
    </xf>
    <xf numFmtId="0" fontId="28" fillId="8" borderId="8" xfId="0" applyFont="1" applyFill="1" applyBorder="1" applyAlignment="1" applyProtection="1">
      <alignment horizontal="center" vertical="center" wrapText="1"/>
    </xf>
    <xf numFmtId="0" fontId="12" fillId="7" borderId="8" xfId="0" applyFont="1" applyFill="1" applyBorder="1" applyAlignment="1" applyProtection="1">
      <alignment horizontal="right" vertical="center" shrinkToFit="1"/>
    </xf>
    <xf numFmtId="0" fontId="27" fillId="8" borderId="8" xfId="0" applyFont="1" applyFill="1" applyBorder="1" applyAlignment="1" applyProtection="1">
      <alignment horizontal="center" vertical="center" wrapText="1"/>
    </xf>
    <xf numFmtId="199" fontId="27" fillId="8" borderId="8" xfId="0" applyNumberFormat="1" applyFont="1" applyFill="1" applyBorder="1" applyAlignment="1" applyProtection="1">
      <alignment horizontal="center" vertical="center" wrapText="1"/>
    </xf>
    <xf numFmtId="10" fontId="27" fillId="8" borderId="8" xfId="0" applyNumberFormat="1" applyFont="1" applyFill="1" applyBorder="1" applyAlignment="1" applyProtection="1">
      <alignment horizontal="center" vertical="center" wrapText="1"/>
    </xf>
    <xf numFmtId="0" fontId="27" fillId="7" borderId="8" xfId="0" applyFont="1" applyFill="1" applyBorder="1" applyAlignment="1" applyProtection="1">
      <alignment horizontal="center" vertical="center" wrapText="1"/>
    </xf>
    <xf numFmtId="0" fontId="27" fillId="7" borderId="8" xfId="0" applyFont="1" applyFill="1" applyBorder="1" applyAlignment="1" applyProtection="1">
      <alignment vertical="center" wrapText="1"/>
    </xf>
    <xf numFmtId="0" fontId="26" fillId="7" borderId="8" xfId="0" applyFont="1" applyFill="1" applyBorder="1" applyAlignment="1" applyProtection="1">
      <alignment horizontal="center" vertical="center" wrapText="1"/>
    </xf>
    <xf numFmtId="199" fontId="26" fillId="7" borderId="8" xfId="0" applyNumberFormat="1" applyFont="1" applyFill="1" applyBorder="1" applyAlignment="1" applyProtection="1">
      <alignment horizontal="center" vertical="center" wrapText="1"/>
    </xf>
    <xf numFmtId="10" fontId="26" fillId="7" borderId="8" xfId="0" applyNumberFormat="1" applyFont="1" applyFill="1" applyBorder="1" applyAlignment="1" applyProtection="1">
      <alignment horizontal="center" vertical="center" wrapText="1"/>
    </xf>
    <xf numFmtId="176" fontId="26" fillId="7" borderId="8" xfId="0" applyNumberFormat="1" applyFont="1" applyFill="1" applyBorder="1" applyAlignment="1" applyProtection="1">
      <alignment horizontal="center" vertical="center" wrapText="1"/>
    </xf>
    <xf numFmtId="49" fontId="29" fillId="7" borderId="8" xfId="52" applyNumberFormat="1" applyFont="1" applyFill="1" applyBorder="1" applyAlignment="1">
      <alignment horizontal="center" vertical="center" wrapText="1"/>
    </xf>
    <xf numFmtId="176" fontId="26" fillId="7" borderId="8" xfId="56" applyNumberFormat="1" applyFont="1" applyFill="1" applyBorder="1" applyAlignment="1">
      <alignment horizontal="left" vertical="center" wrapText="1"/>
    </xf>
    <xf numFmtId="176" fontId="26" fillId="7" borderId="8" xfId="56" applyNumberFormat="1" applyFont="1" applyFill="1" applyBorder="1" applyAlignment="1">
      <alignment horizontal="center" vertical="center"/>
    </xf>
    <xf numFmtId="200" fontId="26" fillId="7" borderId="8" xfId="1" applyNumberFormat="1" applyFont="1" applyFill="1" applyBorder="1" applyAlignment="1" applyProtection="1">
      <alignment horizontal="center" vertical="center" wrapText="1"/>
    </xf>
    <xf numFmtId="199" fontId="26" fillId="7" borderId="8" xfId="1" applyNumberFormat="1" applyFont="1" applyFill="1" applyBorder="1" applyAlignment="1" applyProtection="1">
      <alignment horizontal="center" vertical="center" wrapText="1"/>
    </xf>
    <xf numFmtId="10" fontId="26" fillId="7" borderId="8" xfId="3" applyNumberFormat="1" applyFont="1" applyFill="1" applyBorder="1" applyAlignment="1" applyProtection="1">
      <alignment horizontal="center" vertical="center"/>
    </xf>
    <xf numFmtId="4" fontId="27" fillId="8" borderId="8" xfId="0" applyNumberFormat="1" applyFont="1" applyFill="1" applyBorder="1" applyAlignment="1" applyProtection="1">
      <alignment horizontal="right" vertical="center" wrapText="1"/>
    </xf>
    <xf numFmtId="0" fontId="27" fillId="0" borderId="8" xfId="0" applyFont="1" applyBorder="1" applyAlignment="1" applyProtection="1">
      <alignment horizontal="center" vertical="center"/>
    </xf>
    <xf numFmtId="0" fontId="18" fillId="7" borderId="3" xfId="0" applyFont="1" applyFill="1" applyBorder="1" applyAlignment="1">
      <alignment horizontal="center"/>
    </xf>
    <xf numFmtId="199" fontId="11" fillId="7" borderId="8" xfId="0" applyNumberFormat="1" applyFont="1" applyFill="1" applyBorder="1" applyAlignment="1" applyProtection="1">
      <alignment horizontal="center" vertical="center"/>
    </xf>
    <xf numFmtId="0" fontId="27" fillId="8" borderId="8" xfId="0" applyFont="1" applyFill="1" applyBorder="1" applyAlignment="1" applyProtection="1">
      <alignment vertical="center" wrapText="1"/>
    </xf>
    <xf numFmtId="199" fontId="27" fillId="8" borderId="8" xfId="0" applyNumberFormat="1" applyFont="1" applyFill="1" applyBorder="1" applyAlignment="1" applyProtection="1">
      <alignment horizontal="center" vertical="center"/>
    </xf>
    <xf numFmtId="10" fontId="27" fillId="8" borderId="8" xfId="3" applyNumberFormat="1" applyFont="1" applyFill="1" applyBorder="1" applyAlignment="1" applyProtection="1">
      <alignment horizontal="center" vertical="center" wrapText="1"/>
    </xf>
    <xf numFmtId="199" fontId="26" fillId="7" borderId="8" xfId="0" applyNumberFormat="1" applyFont="1" applyFill="1" applyBorder="1" applyAlignment="1" applyProtection="1">
      <alignment horizontal="center" vertical="center"/>
    </xf>
    <xf numFmtId="10" fontId="27" fillId="7" borderId="8" xfId="3" applyNumberFormat="1" applyFont="1" applyFill="1" applyBorder="1" applyAlignment="1" applyProtection="1">
      <alignment horizontal="center" vertical="center" wrapText="1"/>
    </xf>
    <xf numFmtId="200" fontId="26" fillId="7" borderId="8" xfId="56" applyNumberFormat="1" applyFont="1" applyFill="1" applyBorder="1" applyAlignment="1">
      <alignment horizontal="center" vertical="center"/>
    </xf>
    <xf numFmtId="196" fontId="26" fillId="7" borderId="8" xfId="56" applyNumberFormat="1" applyFont="1" applyFill="1" applyBorder="1" applyAlignment="1">
      <alignment horizontal="center" vertical="center"/>
    </xf>
    <xf numFmtId="10" fontId="27" fillId="7" borderId="8" xfId="0" applyNumberFormat="1" applyFont="1" applyFill="1" applyBorder="1" applyAlignment="1" applyProtection="1">
      <alignment horizontal="center" vertical="center"/>
    </xf>
    <xf numFmtId="177" fontId="30" fillId="7" borderId="0" xfId="2" applyFont="1" applyFill="1" applyBorder="1" applyAlignment="1" applyProtection="1">
      <alignment horizontal="left" vertical="center"/>
    </xf>
    <xf numFmtId="4" fontId="27" fillId="8" borderId="8" xfId="0" applyNumberFormat="1" applyFont="1" applyFill="1" applyBorder="1" applyAlignment="1" applyProtection="1">
      <alignment horizontal="center" vertical="center" wrapText="1"/>
    </xf>
    <xf numFmtId="9" fontId="27" fillId="8" borderId="8" xfId="0" applyNumberFormat="1" applyFont="1" applyFill="1" applyBorder="1" applyAlignment="1" applyProtection="1">
      <alignment horizontal="center" vertical="center"/>
    </xf>
    <xf numFmtId="199" fontId="31" fillId="7" borderId="0" xfId="0" applyNumberFormat="1" applyFont="1" applyFill="1" applyBorder="1" applyAlignment="1" applyProtection="1">
      <alignment horizontal="right" vertical="center"/>
    </xf>
    <xf numFmtId="199" fontId="31" fillId="7" borderId="0" xfId="0" applyNumberFormat="1" applyFont="1" applyFill="1" applyBorder="1" applyAlignment="1" applyProtection="1">
      <alignment vertical="center"/>
    </xf>
    <xf numFmtId="4" fontId="18" fillId="7" borderId="0" xfId="0" applyNumberFormat="1" applyFont="1" applyFill="1" applyAlignment="1" applyProtection="1">
      <alignment vertical="center"/>
    </xf>
    <xf numFmtId="0" fontId="12" fillId="7" borderId="0" xfId="0" applyFont="1" applyFill="1" applyBorder="1" applyAlignment="1" applyProtection="1">
      <alignment horizontal="center" vertical="center"/>
    </xf>
    <xf numFmtId="4" fontId="11" fillId="0" borderId="0" xfId="0" applyNumberFormat="1" applyFont="1" applyBorder="1" applyAlignment="1">
      <alignment vertical="center"/>
    </xf>
    <xf numFmtId="0" fontId="14" fillId="0" borderId="0" xfId="0" applyFont="1" applyBorder="1" applyAlignment="1"/>
    <xf numFmtId="0" fontId="14" fillId="0" borderId="0" xfId="0" applyFont="1" applyAlignment="1"/>
    <xf numFmtId="0" fontId="12" fillId="0" borderId="20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4" fontId="27" fillId="0" borderId="8" xfId="0" applyNumberFormat="1" applyFont="1" applyBorder="1" applyAlignment="1">
      <alignment horizontal="center" wrapText="1"/>
    </xf>
    <xf numFmtId="4" fontId="26" fillId="0" borderId="8" xfId="0" applyNumberFormat="1" applyFont="1" applyBorder="1" applyAlignment="1">
      <alignment horizontal="left" vertical="center" wrapText="1"/>
    </xf>
    <xf numFmtId="0" fontId="11" fillId="0" borderId="8" xfId="0" applyFont="1" applyBorder="1" applyAlignment="1">
      <alignment horizontal="center" vertical="center"/>
    </xf>
    <xf numFmtId="4" fontId="12" fillId="0" borderId="8" xfId="0" applyNumberFormat="1" applyFont="1" applyBorder="1" applyAlignment="1">
      <alignment horizontal="left" vertical="center" wrapText="1"/>
    </xf>
    <xf numFmtId="0" fontId="28" fillId="9" borderId="8" xfId="0" applyFont="1" applyFill="1" applyBorder="1" applyAlignment="1">
      <alignment horizontal="center" vertical="center"/>
    </xf>
    <xf numFmtId="0" fontId="27" fillId="10" borderId="8" xfId="0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201" fontId="26" fillId="0" borderId="8" xfId="0" applyNumberFormat="1" applyFont="1" applyBorder="1" applyAlignment="1">
      <alignment horizontal="left" vertical="center" wrapText="1"/>
    </xf>
    <xf numFmtId="184" fontId="27" fillId="0" borderId="8" xfId="0" applyNumberFormat="1" applyFont="1" applyBorder="1" applyAlignment="1">
      <alignment horizontal="center" vertical="center" wrapText="1"/>
    </xf>
    <xf numFmtId="184" fontId="27" fillId="0" borderId="8" xfId="0" applyNumberFormat="1" applyFont="1" applyBorder="1" applyAlignment="1">
      <alignment horizontal="center" vertical="center"/>
    </xf>
    <xf numFmtId="184" fontId="26" fillId="0" borderId="8" xfId="0" applyNumberFormat="1" applyFont="1" applyBorder="1" applyAlignment="1">
      <alignment horizontal="center" vertical="center"/>
    </xf>
    <xf numFmtId="0" fontId="27" fillId="0" borderId="8" xfId="0" applyFont="1" applyBorder="1" applyAlignment="1">
      <alignment horizontal="right" vertical="center"/>
    </xf>
    <xf numFmtId="10" fontId="27" fillId="0" borderId="8" xfId="0" applyNumberFormat="1" applyFont="1" applyBorder="1" applyAlignment="1">
      <alignment horizontal="center" vertical="center"/>
    </xf>
    <xf numFmtId="202" fontId="27" fillId="0" borderId="8" xfId="0" applyNumberFormat="1" applyFont="1" applyBorder="1" applyAlignment="1">
      <alignment vertical="center"/>
    </xf>
    <xf numFmtId="0" fontId="27" fillId="0" borderId="8" xfId="0" applyFont="1" applyBorder="1" applyAlignment="1">
      <alignment horizontal="center" vertical="center"/>
    </xf>
    <xf numFmtId="202" fontId="27" fillId="0" borderId="8" xfId="0" applyNumberFormat="1" applyFont="1" applyBorder="1" applyAlignment="1">
      <alignment horizontal="center" vertical="center"/>
    </xf>
    <xf numFmtId="4" fontId="27" fillId="0" borderId="8" xfId="0" applyNumberFormat="1" applyFont="1" applyFill="1" applyBorder="1" applyAlignment="1">
      <alignment horizontal="center" vertical="center"/>
    </xf>
    <xf numFmtId="0" fontId="12" fillId="0" borderId="22" xfId="0" applyFont="1" applyBorder="1" applyAlignment="1">
      <alignment horizontal="center"/>
    </xf>
    <xf numFmtId="196" fontId="26" fillId="0" borderId="8" xfId="0" applyNumberFormat="1" applyFont="1" applyBorder="1" applyAlignment="1">
      <alignment horizontal="center" vertical="center"/>
    </xf>
    <xf numFmtId="202" fontId="14" fillId="0" borderId="0" xfId="0" applyNumberFormat="1" applyFont="1" applyAlignment="1"/>
    <xf numFmtId="0" fontId="11" fillId="0" borderId="0" xfId="0" applyFont="1" applyBorder="1" applyAlignment="1">
      <alignment vertical="center"/>
    </xf>
    <xf numFmtId="0" fontId="13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4" fontId="12" fillId="0" borderId="0" xfId="0" applyNumberFormat="1" applyFont="1" applyBorder="1" applyAlignment="1"/>
    <xf numFmtId="4" fontId="14" fillId="0" borderId="0" xfId="0" applyNumberFormat="1" applyFont="1" applyAlignment="1"/>
    <xf numFmtId="10" fontId="12" fillId="0" borderId="0" xfId="0" applyNumberFormat="1" applyFont="1" applyBorder="1" applyAlignment="1"/>
    <xf numFmtId="4" fontId="11" fillId="0" borderId="0" xfId="0" applyNumberFormat="1" applyFont="1" applyBorder="1" applyAlignment="1"/>
    <xf numFmtId="0" fontId="32" fillId="0" borderId="0" xfId="0" applyFont="1" applyAlignment="1">
      <alignment vertical="center"/>
    </xf>
    <xf numFmtId="0" fontId="33" fillId="7" borderId="0" xfId="0" applyFont="1" applyFill="1" applyAlignme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vertical="center"/>
    </xf>
    <xf numFmtId="0" fontId="18" fillId="7" borderId="8" xfId="0" applyFont="1" applyFill="1" applyBorder="1" applyAlignment="1">
      <alignment horizontal="center"/>
    </xf>
    <xf numFmtId="49" fontId="12" fillId="0" borderId="8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 wrapText="1"/>
    </xf>
    <xf numFmtId="0" fontId="11" fillId="8" borderId="8" xfId="0" applyFont="1" applyFill="1" applyBorder="1" applyAlignment="1">
      <alignment horizontal="center" vertical="center" wrapText="1"/>
    </xf>
    <xf numFmtId="0" fontId="11" fillId="8" borderId="8" xfId="0" applyFont="1" applyFill="1" applyBorder="1" applyAlignment="1">
      <alignment horizontal="left" vertical="center" wrapText="1"/>
    </xf>
    <xf numFmtId="0" fontId="11" fillId="7" borderId="8" xfId="0" applyFont="1" applyFill="1" applyBorder="1" applyAlignment="1">
      <alignment horizontal="center" vertical="center"/>
    </xf>
    <xf numFmtId="201" fontId="12" fillId="7" borderId="8" xfId="0" applyNumberFormat="1" applyFont="1" applyFill="1" applyBorder="1" applyAlignment="1">
      <alignment horizontal="left" vertical="center" wrapText="1"/>
    </xf>
    <xf numFmtId="199" fontId="12" fillId="7" borderId="8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203" fontId="11" fillId="7" borderId="8" xfId="0" applyNumberFormat="1" applyFont="1" applyFill="1" applyBorder="1" applyAlignment="1">
      <alignment horizontal="center" vertical="center"/>
    </xf>
    <xf numFmtId="0" fontId="33" fillId="7" borderId="0" xfId="0" applyFont="1" applyFill="1" applyAlignment="1">
      <alignment vertical="center"/>
    </xf>
    <xf numFmtId="183" fontId="12" fillId="7" borderId="0" xfId="0" applyNumberFormat="1" applyFont="1" applyFill="1" applyAlignment="1"/>
    <xf numFmtId="0" fontId="24" fillId="0" borderId="8" xfId="0" applyFont="1" applyFill="1" applyBorder="1" applyAlignment="1">
      <alignment horizontal="center" vertical="center" wrapText="1"/>
    </xf>
    <xf numFmtId="183" fontId="9" fillId="0" borderId="0" xfId="0" applyNumberFormat="1" applyFont="1" applyAlignment="1"/>
    <xf numFmtId="0" fontId="14" fillId="0" borderId="0" xfId="0" applyFont="1" applyBorder="1" applyAlignment="1">
      <alignment horizontal="right"/>
    </xf>
    <xf numFmtId="199" fontId="9" fillId="0" borderId="0" xfId="0" applyNumberFormat="1" applyFont="1" applyAlignment="1">
      <alignment vertical="center"/>
    </xf>
  </cellXfs>
  <cellStyles count="68">
    <cellStyle name="Normal" xfId="0" builtinId="0"/>
    <cellStyle name="Comma" xfId="1" builtinId="3"/>
    <cellStyle name="Moeda" xfId="2" builtinId="4"/>
    <cellStyle name="Porcentagem" xfId="3" builtinId="5"/>
    <cellStyle name="Comma [0]" xfId="4" builtinId="6"/>
    <cellStyle name="Moeda [0]" xfId="5" builtinId="7"/>
    <cellStyle name="Hyperlink" xfId="6" builtinId="8"/>
    <cellStyle name="Hyperlink seguido" xfId="7" builtinId="9"/>
    <cellStyle name="Observação" xfId="8" builtinId="10"/>
    <cellStyle name="Texto de Aviso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ída" xfId="17" builtinId="21"/>
    <cellStyle name="Cálculo" xfId="18" builtinId="22"/>
    <cellStyle name="Célula de Verificação" xfId="19" builtinId="23"/>
    <cellStyle name="Célula Vinculada" xfId="20" builtinId="24"/>
    <cellStyle name="Total" xfId="21" builtinId="25"/>
    <cellStyle name="Bom" xfId="22" builtinId="26"/>
    <cellStyle name="Ruim" xfId="23" builtinId="27"/>
    <cellStyle name="Neutro" xfId="24" builtinId="28"/>
    <cellStyle name="Ênfase 1" xfId="25" builtinId="29"/>
    <cellStyle name="20% - Ênfase 1" xfId="26" builtinId="30"/>
    <cellStyle name="40% - Ênfase 1" xfId="27" builtinId="31"/>
    <cellStyle name="60% - Ênfase 1" xfId="28" builtinId="32"/>
    <cellStyle name="Ênfase 2" xfId="29" builtinId="33"/>
    <cellStyle name="20% - Ênfase 2" xfId="30" builtinId="34"/>
    <cellStyle name="40% - Ênfase 2" xfId="31" builtinId="35"/>
    <cellStyle name="60% - Ênfase 2" xfId="32" builtinId="36"/>
    <cellStyle name="Ênfase 3" xfId="33" builtinId="37"/>
    <cellStyle name="20% - Ênfase 3" xfId="34" builtinId="38"/>
    <cellStyle name="40% - Ênfase 3" xfId="35" builtinId="39"/>
    <cellStyle name="60% - Ênfase 3" xfId="36" builtinId="40"/>
    <cellStyle name="Ênfase 4" xfId="37" builtinId="41"/>
    <cellStyle name="20% - Ênfase 4" xfId="38" builtinId="42"/>
    <cellStyle name="40% - Ênfase 4" xfId="39" builtinId="43"/>
    <cellStyle name="60% - Ênfase 4" xfId="40" builtinId="44"/>
    <cellStyle name="Ênfase 5" xfId="41" builtinId="45"/>
    <cellStyle name="20% - Ênfase 5" xfId="42" builtinId="46"/>
    <cellStyle name="40% - Ênfase 5" xfId="43" builtinId="47"/>
    <cellStyle name="60% - Ênfase 5" xfId="44" builtinId="48"/>
    <cellStyle name="Ênfase 6" xfId="45" builtinId="49"/>
    <cellStyle name="20% - Ênfase 6" xfId="46" builtinId="50"/>
    <cellStyle name="40% - Ênfase 6" xfId="47" builtinId="51"/>
    <cellStyle name="60% - Ênfase 6" xfId="48" builtinId="52"/>
    <cellStyle name="Porcentagem 2 3" xfId="49"/>
    <cellStyle name="Moeda 2 2" xfId="50"/>
    <cellStyle name="Normal 2" xfId="51"/>
    <cellStyle name="Normal_Plan1" xfId="52"/>
    <cellStyle name="Normal 12 2" xfId="53"/>
    <cellStyle name="Separador de milhares 2 2" xfId="54"/>
    <cellStyle name="Separador de milhares 2" xfId="55"/>
    <cellStyle name="Normal 19" xfId="56"/>
    <cellStyle name="Normal 3" xfId="57"/>
    <cellStyle name="Porcentagem 2 2" xfId="58"/>
    <cellStyle name="Normal 4" xfId="59"/>
    <cellStyle name="Normal 4 2 2" xfId="60"/>
    <cellStyle name="Normal 4 2 5" xfId="61"/>
    <cellStyle name="Normal 4 4" xfId="62"/>
    <cellStyle name="Normal 6" xfId="63"/>
    <cellStyle name="Separador de milhares 2 2 2" xfId="64"/>
    <cellStyle name="Separador de milhares 6" xfId="65"/>
    <cellStyle name="Vírgula 3" xfId="66"/>
    <cellStyle name="Vírgula 4" xfId="67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5B3D7"/>
      <rgbColor rgb="00993366"/>
      <rgbColor rgb="00FFFFCC"/>
      <rgbColor rgb="00DEEBF7"/>
      <rgbColor rgb="00660066"/>
      <rgbColor rgb="00FF8080"/>
      <rgbColor rgb="000066CC"/>
      <rgbColor rgb="00BDD7EE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BE5F1"/>
      <rgbColor rgb="00CCFFCC"/>
      <rgbColor rgb="00FFFF99"/>
      <rgbColor rgb="009DC3E6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1124585</xdr:colOff>
      <xdr:row>0</xdr:row>
      <xdr:rowOff>105410</xdr:rowOff>
    </xdr:from>
    <xdr:to>
      <xdr:col>2</xdr:col>
      <xdr:colOff>2671445</xdr:colOff>
      <xdr:row>0</xdr:row>
      <xdr:rowOff>880110</xdr:rowOff>
    </xdr:to>
    <xdr:pic>
      <xdr:nvPicPr>
        <xdr:cNvPr id="4" name="image146.png"/>
        <xdr:cNvPicPr/>
      </xdr:nvPicPr>
      <xdr:blipFill>
        <a:blip r:embed="rId1"/>
        <a:stretch>
          <a:fillRect/>
        </a:stretch>
      </xdr:blipFill>
      <xdr:spPr>
        <a:xfrm>
          <a:off x="2715260" y="105410"/>
          <a:ext cx="1546860" cy="7747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2780030</xdr:colOff>
      <xdr:row>0</xdr:row>
      <xdr:rowOff>66675</xdr:rowOff>
    </xdr:from>
    <xdr:to>
      <xdr:col>2</xdr:col>
      <xdr:colOff>356235</xdr:colOff>
      <xdr:row>1</xdr:row>
      <xdr:rowOff>10160</xdr:rowOff>
    </xdr:to>
    <xdr:pic>
      <xdr:nvPicPr>
        <xdr:cNvPr id="2" name="image146.png"/>
        <xdr:cNvPicPr/>
      </xdr:nvPicPr>
      <xdr:blipFill>
        <a:blip r:embed="rId1"/>
        <a:stretch>
          <a:fillRect/>
        </a:stretch>
      </xdr:blipFill>
      <xdr:spPr>
        <a:xfrm>
          <a:off x="3637915" y="66675"/>
          <a:ext cx="2005330" cy="75565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2523490</xdr:colOff>
      <xdr:row>0</xdr:row>
      <xdr:rowOff>97790</xdr:rowOff>
    </xdr:from>
    <xdr:to>
      <xdr:col>2</xdr:col>
      <xdr:colOff>41910</xdr:colOff>
      <xdr:row>0</xdr:row>
      <xdr:rowOff>872490</xdr:rowOff>
    </xdr:to>
    <xdr:pic>
      <xdr:nvPicPr>
        <xdr:cNvPr id="9" name="image146.png"/>
        <xdr:cNvPicPr/>
      </xdr:nvPicPr>
      <xdr:blipFill>
        <a:blip r:embed="rId1"/>
        <a:stretch>
          <a:fillRect/>
        </a:stretch>
      </xdr:blipFill>
      <xdr:spPr>
        <a:xfrm>
          <a:off x="3381375" y="97790"/>
          <a:ext cx="1356995" cy="7747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24765</xdr:colOff>
      <xdr:row>7</xdr:row>
      <xdr:rowOff>38100</xdr:rowOff>
    </xdr:from>
    <xdr:to>
      <xdr:col>1</xdr:col>
      <xdr:colOff>3277870</xdr:colOff>
      <xdr:row>21</xdr:row>
      <xdr:rowOff>107950</xdr:rowOff>
    </xdr:to>
    <xdr:pic>
      <xdr:nvPicPr>
        <xdr:cNvPr id="3" name="Imagem 2" descr="04-DEZ.23 - DCM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2650" y="4016375"/>
          <a:ext cx="3253105" cy="2203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2209680</xdr:colOff>
      <xdr:row>16</xdr:row>
      <xdr:rowOff>104760</xdr:rowOff>
    </xdr:from>
    <xdr:to>
      <xdr:col>2</xdr:col>
      <xdr:colOff>2809080</xdr:colOff>
      <xdr:row>19</xdr:row>
      <xdr:rowOff>157140</xdr:rowOff>
    </xdr:to>
    <xdr:sp>
      <xdr:nvSpPr>
        <xdr:cNvPr id="13" name="CaixaDeTexto 3"/>
        <xdr:cNvSpPr/>
      </xdr:nvSpPr>
      <xdr:spPr>
        <a:xfrm>
          <a:off x="2209165" y="9264015"/>
          <a:ext cx="4513580" cy="538480"/>
        </a:xfrm>
        <a:prstGeom prst="rect">
          <a:avLst/>
        </a:prstGeom>
        <a:noFill/>
        <a:ln w="0">
          <a:noFill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  <xdr:txBody>
        <a:bodyPr vertOverflow="clip" horzOverflow="clip" lIns="90000" tIns="45000" rIns="90000" bIns="45000">
          <a:noAutofit/>
        </a:bodyPr>
        <a:p>
          <a:pPr>
            <a:lnSpc>
              <a:spcPct val="100000"/>
            </a:lnSpc>
          </a:pPr>
          <a:r>
            <a:rPr lang="pt-BR" sz="1200" b="0" strike="noStrike" spc="-1">
              <a:solidFill>
                <a:srgbClr val="333333"/>
              </a:solidFill>
              <a:latin typeface="Times New Roman" panose="02020603050405020304" pitchFamily="12"/>
            </a:rPr>
            <a:t>BDI=</a:t>
          </a:r>
          <a:r>
            <a:rPr lang="pt-BR" sz="1400" b="0" strike="noStrike" spc="-1">
              <a:solidFill>
                <a:srgbClr val="333333"/>
              </a:solidFill>
              <a:latin typeface="Cambria Math" panose="02040503050406030204"/>
              <a:ea typeface="Cambria Math" panose="02040503050406030204"/>
            </a:rPr>
            <a:t>{</a:t>
          </a:r>
          <a:r>
            <a:rPr lang="pt-BR" sz="1400" b="0" strike="noStrike" spc="-1">
              <a:solidFill>
                <a:srgbClr val="333333"/>
              </a:solidFill>
              <a:latin typeface="Calibri" panose="020F0502020204030204"/>
              <a:ea typeface="Cambria Math" panose="02040503050406030204"/>
            </a:rPr>
            <a:t>[((1+(AC+R+S+G))(1+DF)(1+L))/(1-I)]"-1</a:t>
          </a:r>
          <a:r>
            <a:rPr lang="pt-BR" sz="1400" b="0" strike="noStrike" spc="-1">
              <a:solidFill>
                <a:srgbClr val="333333"/>
              </a:solidFill>
              <a:latin typeface="Cambria Math" panose="02040503050406030204"/>
              <a:ea typeface="Cambria Math" panose="02040503050406030204"/>
            </a:rPr>
            <a:t>" }∗</a:t>
          </a:r>
          <a:r>
            <a:rPr lang="pt-BR" sz="1400" b="0" strike="noStrike" spc="-1">
              <a:solidFill>
                <a:srgbClr val="333333"/>
              </a:solidFill>
              <a:latin typeface="Times New Roman" panose="02020603050405020304" pitchFamily="12"/>
              <a:ea typeface="Cambria Math" panose="02040503050406030204"/>
            </a:rPr>
            <a:t>100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1</xdr:col>
      <xdr:colOff>934200</xdr:colOff>
      <xdr:row>0</xdr:row>
      <xdr:rowOff>104760</xdr:rowOff>
    </xdr:from>
    <xdr:to>
      <xdr:col>2</xdr:col>
      <xdr:colOff>1252800</xdr:colOff>
      <xdr:row>0</xdr:row>
      <xdr:rowOff>879480</xdr:rowOff>
    </xdr:to>
    <xdr:pic>
      <xdr:nvPicPr>
        <xdr:cNvPr id="14" name="image146.png"/>
        <xdr:cNvPicPr/>
      </xdr:nvPicPr>
      <xdr:blipFill>
        <a:blip r:embed="rId1"/>
        <a:stretch>
          <a:fillRect/>
        </a:stretch>
      </xdr:blipFill>
      <xdr:spPr>
        <a:xfrm>
          <a:off x="3762375" y="104140"/>
          <a:ext cx="1403985" cy="775335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141120</xdr:colOff>
      <xdr:row>0</xdr:row>
      <xdr:rowOff>179640</xdr:rowOff>
    </xdr:from>
    <xdr:to>
      <xdr:col>4</xdr:col>
      <xdr:colOff>631080</xdr:colOff>
      <xdr:row>0</xdr:row>
      <xdr:rowOff>954360</xdr:rowOff>
    </xdr:to>
    <xdr:pic>
      <xdr:nvPicPr>
        <xdr:cNvPr id="15" name="image146.png"/>
        <xdr:cNvPicPr/>
      </xdr:nvPicPr>
      <xdr:blipFill>
        <a:blip r:embed="rId1"/>
        <a:stretch>
          <a:fillRect/>
        </a:stretch>
      </xdr:blipFill>
      <xdr:spPr>
        <a:xfrm>
          <a:off x="2884170" y="179070"/>
          <a:ext cx="1403985" cy="7747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657860</xdr:colOff>
      <xdr:row>0</xdr:row>
      <xdr:rowOff>67945</xdr:rowOff>
    </xdr:from>
    <xdr:to>
      <xdr:col>5</xdr:col>
      <xdr:colOff>327660</xdr:colOff>
      <xdr:row>0</xdr:row>
      <xdr:rowOff>804545</xdr:rowOff>
    </xdr:to>
    <xdr:pic>
      <xdr:nvPicPr>
        <xdr:cNvPr id="2" name="image146.png"/>
        <xdr:cNvPicPr/>
      </xdr:nvPicPr>
      <xdr:blipFill>
        <a:blip r:embed="rId1"/>
        <a:stretch>
          <a:fillRect/>
        </a:stretch>
      </xdr:blipFill>
      <xdr:spPr>
        <a:xfrm>
          <a:off x="4439920" y="67945"/>
          <a:ext cx="1708785" cy="736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657860</xdr:colOff>
      <xdr:row>0</xdr:row>
      <xdr:rowOff>67945</xdr:rowOff>
    </xdr:from>
    <xdr:to>
      <xdr:col>3</xdr:col>
      <xdr:colOff>657860</xdr:colOff>
      <xdr:row>0</xdr:row>
      <xdr:rowOff>804545</xdr:rowOff>
    </xdr:to>
    <xdr:pic>
      <xdr:nvPicPr>
        <xdr:cNvPr id="2" name="image146.png"/>
        <xdr:cNvPicPr/>
      </xdr:nvPicPr>
      <xdr:blipFill>
        <a:blip r:embed="rId1"/>
        <a:stretch>
          <a:fillRect/>
        </a:stretch>
      </xdr:blipFill>
      <xdr:spPr>
        <a:xfrm>
          <a:off x="6401435" y="67945"/>
          <a:ext cx="0" cy="736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95250</xdr:colOff>
      <xdr:row>0</xdr:row>
      <xdr:rowOff>67945</xdr:rowOff>
    </xdr:from>
    <xdr:to>
      <xdr:col>3</xdr:col>
      <xdr:colOff>385445</xdr:colOff>
      <xdr:row>0</xdr:row>
      <xdr:rowOff>804545</xdr:rowOff>
    </xdr:to>
    <xdr:pic>
      <xdr:nvPicPr>
        <xdr:cNvPr id="3" name="image146.png"/>
        <xdr:cNvPicPr/>
      </xdr:nvPicPr>
      <xdr:blipFill>
        <a:blip r:embed="rId1"/>
        <a:stretch>
          <a:fillRect/>
        </a:stretch>
      </xdr:blipFill>
      <xdr:spPr>
        <a:xfrm>
          <a:off x="4362450" y="67945"/>
          <a:ext cx="1766570" cy="736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561975</xdr:colOff>
      <xdr:row>0</xdr:row>
      <xdr:rowOff>28575</xdr:rowOff>
    </xdr:from>
    <xdr:to>
      <xdr:col>4</xdr:col>
      <xdr:colOff>477520</xdr:colOff>
      <xdr:row>0</xdr:row>
      <xdr:rowOff>571500</xdr:rowOff>
    </xdr:to>
    <xdr:pic>
      <xdr:nvPicPr>
        <xdr:cNvPr id="2" name="Imagem 2" descr="LOGO 20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05175" y="28575"/>
          <a:ext cx="1630045" cy="5429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347400</xdr:colOff>
      <xdr:row>0</xdr:row>
      <xdr:rowOff>109800</xdr:rowOff>
    </xdr:from>
    <xdr:to>
      <xdr:col>8</xdr:col>
      <xdr:colOff>437400</xdr:colOff>
      <xdr:row>1</xdr:row>
      <xdr:rowOff>8280</xdr:rowOff>
    </xdr:to>
    <xdr:pic>
      <xdr:nvPicPr>
        <xdr:cNvPr id="2" name="image146.png"/>
        <xdr:cNvPicPr/>
      </xdr:nvPicPr>
      <xdr:blipFill>
        <a:blip r:embed="rId1"/>
        <a:stretch>
          <a:fillRect/>
        </a:stretch>
      </xdr:blipFill>
      <xdr:spPr>
        <a:xfrm>
          <a:off x="10967085" y="109220"/>
          <a:ext cx="1403985" cy="775335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749300</xdr:colOff>
      <xdr:row>0</xdr:row>
      <xdr:rowOff>118745</xdr:rowOff>
    </xdr:from>
    <xdr:to>
      <xdr:col>7</xdr:col>
      <xdr:colOff>274955</xdr:colOff>
      <xdr:row>0</xdr:row>
      <xdr:rowOff>877570</xdr:rowOff>
    </xdr:to>
    <xdr:pic>
      <xdr:nvPicPr>
        <xdr:cNvPr id="2" name="image146.png"/>
        <xdr:cNvPicPr/>
      </xdr:nvPicPr>
      <xdr:blipFill>
        <a:blip r:embed="rId1"/>
        <a:stretch>
          <a:fillRect/>
        </a:stretch>
      </xdr:blipFill>
      <xdr:spPr>
        <a:xfrm>
          <a:off x="7425690" y="118745"/>
          <a:ext cx="1887220" cy="758825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2517140</xdr:colOff>
      <xdr:row>0</xdr:row>
      <xdr:rowOff>54610</xdr:rowOff>
    </xdr:from>
    <xdr:to>
      <xdr:col>2</xdr:col>
      <xdr:colOff>168910</xdr:colOff>
      <xdr:row>0</xdr:row>
      <xdr:rowOff>849630</xdr:rowOff>
    </xdr:to>
    <xdr:pic>
      <xdr:nvPicPr>
        <xdr:cNvPr id="7" name="image146.png"/>
        <xdr:cNvPicPr/>
      </xdr:nvPicPr>
      <xdr:blipFill>
        <a:blip r:embed="rId1"/>
        <a:stretch>
          <a:fillRect/>
        </a:stretch>
      </xdr:blipFill>
      <xdr:spPr>
        <a:xfrm>
          <a:off x="3375025" y="54610"/>
          <a:ext cx="1404620" cy="7950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2780030</xdr:colOff>
      <xdr:row>0</xdr:row>
      <xdr:rowOff>38100</xdr:rowOff>
    </xdr:from>
    <xdr:to>
      <xdr:col>2</xdr:col>
      <xdr:colOff>118110</xdr:colOff>
      <xdr:row>0</xdr:row>
      <xdr:rowOff>784225</xdr:rowOff>
    </xdr:to>
    <xdr:pic>
      <xdr:nvPicPr>
        <xdr:cNvPr id="3" name="image146.png"/>
        <xdr:cNvPicPr/>
      </xdr:nvPicPr>
      <xdr:blipFill>
        <a:blip r:embed="rId1"/>
        <a:stretch>
          <a:fillRect/>
        </a:stretch>
      </xdr:blipFill>
      <xdr:spPr>
        <a:xfrm>
          <a:off x="3637915" y="38100"/>
          <a:ext cx="1767205" cy="746125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2790190</xdr:colOff>
      <xdr:row>0</xdr:row>
      <xdr:rowOff>38100</xdr:rowOff>
    </xdr:from>
    <xdr:to>
      <xdr:col>2</xdr:col>
      <xdr:colOff>165100</xdr:colOff>
      <xdr:row>0</xdr:row>
      <xdr:rowOff>774700</xdr:rowOff>
    </xdr:to>
    <xdr:pic>
      <xdr:nvPicPr>
        <xdr:cNvPr id="3" name="image146.png"/>
        <xdr:cNvPicPr/>
      </xdr:nvPicPr>
      <xdr:blipFill>
        <a:blip r:embed="rId1"/>
        <a:stretch>
          <a:fillRect/>
        </a:stretch>
      </xdr:blipFill>
      <xdr:spPr>
        <a:xfrm>
          <a:off x="3648075" y="38100"/>
          <a:ext cx="1804035" cy="736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2418715</xdr:colOff>
      <xdr:row>0</xdr:row>
      <xdr:rowOff>76200</xdr:rowOff>
    </xdr:from>
    <xdr:to>
      <xdr:col>2</xdr:col>
      <xdr:colOff>70485</xdr:colOff>
      <xdr:row>0</xdr:row>
      <xdr:rowOff>772160</xdr:rowOff>
    </xdr:to>
    <xdr:pic>
      <xdr:nvPicPr>
        <xdr:cNvPr id="4" name="image146.png"/>
        <xdr:cNvPicPr/>
      </xdr:nvPicPr>
      <xdr:blipFill>
        <a:blip r:embed="rId1"/>
        <a:stretch>
          <a:fillRect/>
        </a:stretch>
      </xdr:blipFill>
      <xdr:spPr>
        <a:xfrm>
          <a:off x="3276600" y="76200"/>
          <a:ext cx="1404620" cy="695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38100</xdr:colOff>
      <xdr:row>7</xdr:row>
      <xdr:rowOff>19050</xdr:rowOff>
    </xdr:from>
    <xdr:to>
      <xdr:col>1</xdr:col>
      <xdr:colOff>2962275</xdr:colOff>
      <xdr:row>21</xdr:row>
      <xdr:rowOff>93980</xdr:rowOff>
    </xdr:to>
    <xdr:pic>
      <xdr:nvPicPr>
        <xdr:cNvPr id="3" name="Imagem 2" descr="04-DEZ.23 - DC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95985" y="3725545"/>
          <a:ext cx="2924175" cy="20485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2495550</xdr:colOff>
      <xdr:row>0</xdr:row>
      <xdr:rowOff>40640</xdr:rowOff>
    </xdr:from>
    <xdr:to>
      <xdr:col>2</xdr:col>
      <xdr:colOff>14605</xdr:colOff>
      <xdr:row>0</xdr:row>
      <xdr:rowOff>784225</xdr:rowOff>
    </xdr:to>
    <xdr:pic>
      <xdr:nvPicPr>
        <xdr:cNvPr id="12" name="image146.png"/>
        <xdr:cNvPicPr/>
      </xdr:nvPicPr>
      <xdr:blipFill>
        <a:blip r:embed="rId1"/>
        <a:stretch>
          <a:fillRect/>
        </a:stretch>
      </xdr:blipFill>
      <xdr:spPr>
        <a:xfrm>
          <a:off x="3353435" y="40640"/>
          <a:ext cx="1271905" cy="743585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2732405</xdr:colOff>
      <xdr:row>0</xdr:row>
      <xdr:rowOff>85725</xdr:rowOff>
    </xdr:from>
    <xdr:to>
      <xdr:col>2</xdr:col>
      <xdr:colOff>251460</xdr:colOff>
      <xdr:row>1</xdr:row>
      <xdr:rowOff>7620</xdr:rowOff>
    </xdr:to>
    <xdr:pic>
      <xdr:nvPicPr>
        <xdr:cNvPr id="2" name="image146.png"/>
        <xdr:cNvPicPr/>
      </xdr:nvPicPr>
      <xdr:blipFill>
        <a:blip r:embed="rId1"/>
        <a:stretch>
          <a:fillRect/>
        </a:stretch>
      </xdr:blipFill>
      <xdr:spPr>
        <a:xfrm>
          <a:off x="3590290" y="85725"/>
          <a:ext cx="1948180" cy="7340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SUPERMERCADOOLEO@HOTMAIL.COM" TargetMode="External"/><Relationship Id="rId2" Type="http://schemas.openxmlformats.org/officeDocument/2006/relationships/hyperlink" Target="mailto:LOJAO@LOJAODOPETROLEO.COM.BR" TargetMode="Externa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mailto:LOJAO@LOJAODOPETROLEO.COM.BR" TargetMode="Externa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7" Type="http://schemas.openxmlformats.org/officeDocument/2006/relationships/hyperlink" Target="mailto:MARCELINO@GMAIL.COM.BR" TargetMode="External"/><Relationship Id="rId6" Type="http://schemas.openxmlformats.org/officeDocument/2006/relationships/hyperlink" Target="mailto:MASCARELHASPNEUS@HOTMAIL.COM" TargetMode="External"/><Relationship Id="rId5" Type="http://schemas.openxmlformats.org/officeDocument/2006/relationships/hyperlink" Target="mailto:RONALDO@ENCRUZILHADAPNEUS.COM.BR" TargetMode="External"/><Relationship Id="rId4" Type="http://schemas.openxmlformats.org/officeDocument/2006/relationships/hyperlink" Target="mailto:ADMINISTRATIVO@MERCADAODOOLEO.COM.BR" TargetMode="External"/><Relationship Id="rId3" Type="http://schemas.openxmlformats.org/officeDocument/2006/relationships/hyperlink" Target="mailto:SUPERMERCADOOLEO@HOTMAIL.COM" TargetMode="External"/><Relationship Id="rId2" Type="http://schemas.openxmlformats.org/officeDocument/2006/relationships/hyperlink" Target="mailto:LOJAO@LOJAODOPETROLEO.COM.BR" TargetMode="External"/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tabSelected="1" view="pageBreakPreview" zoomScaleNormal="100" workbookViewId="0">
      <selection activeCell="A15" sqref="A15:D15"/>
    </sheetView>
  </sheetViews>
  <sheetFormatPr defaultColWidth="9.13333333333333" defaultRowHeight="15"/>
  <cols>
    <col min="1" max="1" width="8.13333333333333" style="361" customWidth="1"/>
    <col min="2" max="2" width="15.7238095238095" style="362" customWidth="1"/>
    <col min="3" max="3" width="53.7142857142857" style="363" customWidth="1"/>
    <col min="4" max="4" width="24.8666666666667" style="364" customWidth="1"/>
    <col min="5" max="5" width="13.2857142857143" style="364" customWidth="1"/>
    <col min="6" max="6" width="16.1428571428571" style="59" customWidth="1"/>
    <col min="7" max="1024" width="9.13333333333333" style="59"/>
  </cols>
  <sheetData>
    <row r="1" s="91" customFormat="1" ht="72" customHeight="1" spans="1:11">
      <c r="A1" s="365"/>
      <c r="B1" s="365"/>
      <c r="C1" s="365"/>
      <c r="D1" s="365"/>
      <c r="E1" s="92"/>
      <c r="F1" s="92"/>
      <c r="G1" s="92"/>
      <c r="H1" s="92"/>
      <c r="I1" s="92"/>
      <c r="J1" s="92"/>
      <c r="K1" s="92"/>
    </row>
    <row r="2" s="91" customFormat="1" ht="20.25" customHeight="1" spans="1:11">
      <c r="A2" s="229" t="s">
        <v>0</v>
      </c>
      <c r="B2" s="229"/>
      <c r="C2" s="229"/>
      <c r="D2" s="229"/>
      <c r="E2" s="92"/>
      <c r="F2" s="92"/>
      <c r="G2" s="92"/>
      <c r="H2" s="92"/>
      <c r="I2" s="92"/>
      <c r="J2" s="92"/>
      <c r="K2" s="92"/>
    </row>
    <row r="3" s="91" customFormat="1" ht="15.75" spans="1:11">
      <c r="A3" s="229"/>
      <c r="B3" s="229"/>
      <c r="C3" s="229"/>
      <c r="D3" s="229"/>
      <c r="E3" s="92"/>
      <c r="F3" s="92"/>
      <c r="G3" s="92"/>
      <c r="H3" s="92"/>
      <c r="I3" s="92"/>
      <c r="J3" s="92"/>
      <c r="K3" s="92"/>
    </row>
    <row r="4" s="91" customFormat="1" ht="30" customHeight="1" spans="1:11">
      <c r="A4" s="80" t="s">
        <v>1</v>
      </c>
      <c r="B4" s="80"/>
      <c r="C4" s="80"/>
      <c r="D4" s="80"/>
      <c r="E4" s="92"/>
      <c r="F4" s="92"/>
      <c r="G4" s="92"/>
      <c r="H4" s="92"/>
      <c r="I4" s="92"/>
      <c r="J4" s="92"/>
      <c r="K4" s="92"/>
    </row>
    <row r="5" s="91" customFormat="1" ht="96.95" customHeight="1" spans="1:11">
      <c r="A5" s="335" t="s">
        <v>2</v>
      </c>
      <c r="B5" s="335"/>
      <c r="C5" s="335"/>
      <c r="D5" s="335"/>
      <c r="E5" s="92"/>
      <c r="F5" s="92"/>
      <c r="G5" s="92"/>
      <c r="H5" s="92"/>
      <c r="I5" s="92"/>
      <c r="J5" s="92"/>
      <c r="K5" s="92"/>
    </row>
    <row r="6" s="91" customFormat="1" ht="26.25" customHeight="1" spans="1:11">
      <c r="A6" s="366" t="s">
        <v>3</v>
      </c>
      <c r="B6" s="366"/>
      <c r="C6" s="366"/>
      <c r="D6" s="366"/>
      <c r="E6" s="92"/>
      <c r="F6" s="92"/>
      <c r="G6" s="92"/>
      <c r="H6" s="92"/>
      <c r="I6" s="92"/>
      <c r="J6" s="92"/>
      <c r="K6" s="92"/>
    </row>
    <row r="7" s="91" customFormat="1" ht="39" customHeight="1" spans="1:11">
      <c r="A7" s="367" t="s">
        <v>4</v>
      </c>
      <c r="B7" s="367"/>
      <c r="C7" s="367"/>
      <c r="D7" s="367"/>
      <c r="E7" s="92"/>
      <c r="F7" s="92"/>
      <c r="G7" s="92"/>
      <c r="H7" s="92"/>
      <c r="I7" s="92"/>
      <c r="J7" s="92"/>
      <c r="K7" s="92"/>
    </row>
    <row r="8" s="359" customFormat="1" ht="26.1" customHeight="1" spans="1:4">
      <c r="A8" s="368" t="s">
        <v>5</v>
      </c>
      <c r="B8" s="368" t="s">
        <v>6</v>
      </c>
      <c r="C8" s="368"/>
      <c r="D8" s="368" t="s">
        <v>7</v>
      </c>
    </row>
    <row r="9" s="359" customFormat="1" ht="26.1" customHeight="1" spans="1:4">
      <c r="A9" s="368"/>
      <c r="B9" s="368"/>
      <c r="C9" s="368"/>
      <c r="D9" s="368"/>
    </row>
    <row r="10" s="359" customFormat="1" ht="42" customHeight="1" spans="1:4">
      <c r="A10" s="368" t="s">
        <v>8</v>
      </c>
      <c r="B10" s="369" t="str">
        <f>'ORÇAMENTO BÁSICO'!D10</f>
        <v>LOCAÇÃO DE AMBULANCIA COM CONDUTOR (12 X 36 H. DIURNO/NOTURNO)</v>
      </c>
      <c r="C10" s="369"/>
      <c r="D10" s="368"/>
    </row>
    <row r="11" s="329" customFormat="1" ht="81" customHeight="1" spans="1:5">
      <c r="A11" s="370" t="s">
        <v>9</v>
      </c>
      <c r="B11" s="371" t="str">
        <f>'ORÇAMENTO BÁSICO'!D11</f>
        <v>COMPOSIÇÃO DE CUSTO UNITÁRIO PARA LOCAÇÃO  - COMPOSIÇÃO 01 - TIPO B</v>
      </c>
      <c r="C11" s="371"/>
      <c r="D11" s="372">
        <f>'ORÇAMENTO BÁSICO'!L11</f>
        <v>416763.72</v>
      </c>
      <c r="E11" s="373"/>
    </row>
    <row r="12" s="329" customFormat="1" ht="66" customHeight="1" spans="1:5">
      <c r="A12" s="370" t="s">
        <v>10</v>
      </c>
      <c r="B12" s="371" t="str">
        <f>'ORÇAMENTO BÁSICO'!D12</f>
        <v>COMPOSIÇÃO DE CUSTO UNITÁRIO PARA LOCAÇÃO  - COMPOSIÇÃO 02 - TIPO D</v>
      </c>
      <c r="C12" s="371"/>
      <c r="D12" s="372">
        <f>'ORÇAMENTO BÁSICO'!L12</f>
        <v>885503.04</v>
      </c>
      <c r="E12" s="373"/>
    </row>
    <row r="13" s="360" customFormat="1" ht="29.1" customHeight="1" spans="1:6">
      <c r="A13" s="370" t="s">
        <v>11</v>
      </c>
      <c r="B13" s="370"/>
      <c r="C13" s="370"/>
      <c r="D13" s="374">
        <f>D11+D12</f>
        <v>1302266.76</v>
      </c>
      <c r="E13" s="375"/>
      <c r="F13" s="376"/>
    </row>
    <row r="14" ht="42" customHeight="1" spans="1:6">
      <c r="A14" s="377" t="s">
        <v>12</v>
      </c>
      <c r="B14" s="377"/>
      <c r="C14" s="377"/>
      <c r="D14" s="377"/>
      <c r="F14" s="378"/>
    </row>
    <row r="15" ht="104.1" customHeight="1" spans="1:6">
      <c r="A15" s="379" t="s">
        <v>13</v>
      </c>
      <c r="B15" s="379"/>
      <c r="C15" s="379"/>
      <c r="D15" s="379"/>
      <c r="F15" s="378"/>
    </row>
    <row r="16" ht="84" customHeight="1" spans="4:4">
      <c r="D16" s="380"/>
    </row>
  </sheetData>
  <mergeCells count="15">
    <mergeCell ref="A1:D1"/>
    <mergeCell ref="A4:D4"/>
    <mergeCell ref="A5:D5"/>
    <mergeCell ref="A6:D6"/>
    <mergeCell ref="A7:D7"/>
    <mergeCell ref="B10:C10"/>
    <mergeCell ref="B11:C11"/>
    <mergeCell ref="B12:C12"/>
    <mergeCell ref="A13:C13"/>
    <mergeCell ref="A14:D14"/>
    <mergeCell ref="A15:D15"/>
    <mergeCell ref="A8:A9"/>
    <mergeCell ref="D8:D10"/>
    <mergeCell ref="B8:C9"/>
    <mergeCell ref="A2:D3"/>
  </mergeCells>
  <printOptions horizontalCentered="1"/>
  <pageMargins left="0.751388888888889" right="0.751388888888889" top="1" bottom="1" header="0.511805555555555" footer="0.511805555555555"/>
  <pageSetup paperSize="9" scale="83" orientation="portrait" horizontalDpi="300" verticalDpi="30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view="pageBreakPreview" zoomScaleNormal="100" workbookViewId="0">
      <selection activeCell="D12" sqref="D12"/>
    </sheetView>
  </sheetViews>
  <sheetFormatPr defaultColWidth="9.13333333333333" defaultRowHeight="15.75"/>
  <cols>
    <col min="1" max="1" width="12.8666666666667" style="91" customWidth="1"/>
    <col min="2" max="2" width="66.4285714285714" style="91" customWidth="1"/>
    <col min="3" max="3" width="22.2857142857143" style="91" customWidth="1"/>
    <col min="4" max="4" width="31.5714285714286" style="91" customWidth="1"/>
    <col min="5" max="5" width="20.7142857142857" style="91" customWidth="1"/>
    <col min="6" max="6" width="17.152380952381" style="92" customWidth="1"/>
    <col min="7" max="7" width="11.5714285714286" style="92" customWidth="1"/>
    <col min="8" max="13" width="9.13333333333333" style="92"/>
    <col min="14" max="1024" width="9.13333333333333" style="91"/>
  </cols>
  <sheetData>
    <row r="1" ht="63.95" customHeight="1" spans="1:5">
      <c r="A1" s="200"/>
      <c r="B1" s="201"/>
      <c r="C1" s="201"/>
      <c r="D1" s="202"/>
      <c r="E1" s="94"/>
    </row>
    <row r="2" ht="35.1" customHeight="1" spans="1:13">
      <c r="A2" s="203" t="s">
        <v>0</v>
      </c>
      <c r="B2" s="203"/>
      <c r="C2" s="203"/>
      <c r="D2" s="203"/>
      <c r="E2" s="96"/>
      <c r="F2" s="97"/>
      <c r="G2" s="97"/>
      <c r="H2" s="97"/>
      <c r="I2" s="97"/>
      <c r="J2" s="97"/>
      <c r="K2" s="97"/>
      <c r="L2" s="97"/>
      <c r="M2" s="97"/>
    </row>
    <row r="3" ht="90.95" customHeight="1" spans="1:13">
      <c r="A3" s="98" t="s">
        <v>2</v>
      </c>
      <c r="B3" s="98"/>
      <c r="C3" s="98"/>
      <c r="D3" s="98"/>
      <c r="E3" s="99"/>
      <c r="F3" s="97"/>
      <c r="G3" s="97"/>
      <c r="H3" s="97"/>
      <c r="I3" s="97"/>
      <c r="J3" s="97"/>
      <c r="K3" s="97"/>
      <c r="L3" s="97"/>
      <c r="M3" s="97"/>
    </row>
    <row r="4" ht="21.95" customHeight="1" spans="1:13">
      <c r="A4" s="100" t="s">
        <v>61</v>
      </c>
      <c r="B4" s="100"/>
      <c r="C4" s="100"/>
      <c r="D4" s="100"/>
      <c r="E4" s="101"/>
      <c r="F4" s="97"/>
      <c r="G4" s="97"/>
      <c r="H4" s="97"/>
      <c r="I4" s="97"/>
      <c r="J4" s="97"/>
      <c r="K4" s="97"/>
      <c r="L4" s="97"/>
      <c r="M4" s="97"/>
    </row>
    <row r="5" ht="36" customHeight="1" spans="1:13">
      <c r="A5" s="102" t="s">
        <v>262</v>
      </c>
      <c r="B5" s="102"/>
      <c r="C5" s="102"/>
      <c r="D5" s="102"/>
      <c r="E5" s="103"/>
      <c r="F5" s="97"/>
      <c r="G5" s="97"/>
      <c r="H5" s="97"/>
      <c r="I5" s="97"/>
      <c r="J5" s="97"/>
      <c r="K5" s="97"/>
      <c r="L5" s="97"/>
      <c r="M5" s="97"/>
    </row>
    <row r="6" ht="21.95" customHeight="1" spans="1:13">
      <c r="A6" s="105" t="s">
        <v>525</v>
      </c>
      <c r="B6" s="105"/>
      <c r="C6" s="105"/>
      <c r="D6" s="105"/>
      <c r="E6" s="104"/>
      <c r="F6" s="97"/>
      <c r="G6" s="97"/>
      <c r="H6" s="97"/>
      <c r="I6" s="97"/>
      <c r="J6" s="97"/>
      <c r="K6" s="97"/>
      <c r="L6" s="97"/>
      <c r="M6" s="97"/>
    </row>
    <row r="7" ht="41.1" customHeight="1" spans="1:13">
      <c r="A7" s="110" t="s">
        <v>522</v>
      </c>
      <c r="B7" s="110"/>
      <c r="C7" s="110"/>
      <c r="D7" s="110"/>
      <c r="E7" s="111"/>
      <c r="F7" s="97"/>
      <c r="G7" s="97"/>
      <c r="H7" s="97"/>
      <c r="I7" s="97"/>
      <c r="J7" s="97"/>
      <c r="K7" s="97"/>
      <c r="L7" s="97"/>
      <c r="M7" s="97"/>
    </row>
    <row r="8" ht="29" customHeight="1" spans="1:13">
      <c r="A8" s="146" t="s">
        <v>526</v>
      </c>
      <c r="B8" s="146"/>
      <c r="C8" s="146"/>
      <c r="D8" s="146"/>
      <c r="E8" s="118"/>
      <c r="F8" s="97"/>
      <c r="G8" s="97"/>
      <c r="H8" s="97"/>
      <c r="I8" s="97"/>
      <c r="J8" s="97"/>
      <c r="K8" s="97"/>
      <c r="L8" s="97"/>
      <c r="M8" s="97"/>
    </row>
    <row r="9" ht="21.95" customHeight="1" spans="1:13">
      <c r="A9" s="112" t="s">
        <v>266</v>
      </c>
      <c r="B9" s="113" t="s">
        <v>267</v>
      </c>
      <c r="C9" s="114"/>
      <c r="D9" s="115"/>
      <c r="E9" s="116"/>
      <c r="F9" s="97"/>
      <c r="G9" s="97"/>
      <c r="H9" s="97"/>
      <c r="I9" s="97"/>
      <c r="J9" s="97"/>
      <c r="K9" s="97"/>
      <c r="L9" s="97"/>
      <c r="M9" s="97"/>
    </row>
    <row r="10" ht="6.95" customHeight="1" spans="1:13">
      <c r="A10" s="106"/>
      <c r="B10" s="117"/>
      <c r="C10" s="106"/>
      <c r="D10" s="117"/>
      <c r="E10" s="118"/>
      <c r="F10" s="97"/>
      <c r="G10" s="97"/>
      <c r="H10" s="97"/>
      <c r="I10" s="97"/>
      <c r="J10" s="97"/>
      <c r="K10" s="97"/>
      <c r="L10" s="97"/>
      <c r="M10" s="97"/>
    </row>
    <row r="11" ht="50.1" customHeight="1" spans="1:13">
      <c r="A11" s="106" t="s">
        <v>67</v>
      </c>
      <c r="B11" s="175" t="s">
        <v>527</v>
      </c>
      <c r="C11" s="106" t="s">
        <v>67</v>
      </c>
      <c r="D11" s="176">
        <v>1760.4</v>
      </c>
      <c r="E11" s="177"/>
      <c r="F11" s="178"/>
      <c r="G11" s="97"/>
      <c r="H11" s="97"/>
      <c r="I11" s="97"/>
      <c r="J11" s="97"/>
      <c r="K11" s="97"/>
      <c r="L11" s="97"/>
      <c r="M11" s="97"/>
    </row>
    <row r="12" ht="27.95" customHeight="1" spans="1:13">
      <c r="A12" s="106" t="s">
        <v>70</v>
      </c>
      <c r="B12" s="175" t="s">
        <v>269</v>
      </c>
      <c r="C12" s="106" t="s">
        <v>70</v>
      </c>
      <c r="D12" s="204">
        <v>2</v>
      </c>
      <c r="E12" s="177"/>
      <c r="F12" s="178"/>
      <c r="G12" s="97"/>
      <c r="H12" s="97"/>
      <c r="I12" s="97"/>
      <c r="J12" s="97"/>
      <c r="K12" s="97"/>
      <c r="L12" s="97"/>
      <c r="M12" s="97"/>
    </row>
    <row r="13" ht="27.95" customHeight="1" spans="1:13">
      <c r="A13" s="205" t="s">
        <v>87</v>
      </c>
      <c r="B13" s="206"/>
      <c r="C13" s="106" t="s">
        <v>70</v>
      </c>
      <c r="D13" s="207">
        <f>D11*D12</f>
        <v>3520.8</v>
      </c>
      <c r="E13" s="177"/>
      <c r="F13" s="178"/>
      <c r="G13" s="97"/>
      <c r="H13" s="97"/>
      <c r="I13" s="97"/>
      <c r="J13" s="97"/>
      <c r="K13" s="97"/>
      <c r="L13" s="97"/>
      <c r="M13" s="97"/>
    </row>
    <row r="14" ht="35" customHeight="1" spans="1:13">
      <c r="A14" s="112" t="s">
        <v>270</v>
      </c>
      <c r="B14" s="113" t="s">
        <v>271</v>
      </c>
      <c r="C14" s="114"/>
      <c r="D14" s="114"/>
      <c r="E14" s="177"/>
      <c r="F14" s="178"/>
      <c r="G14" s="97"/>
      <c r="H14" s="97"/>
      <c r="I14" s="97"/>
      <c r="J14" s="97"/>
      <c r="K14" s="97"/>
      <c r="L14" s="97"/>
      <c r="M14" s="97"/>
    </row>
    <row r="15" ht="30" customHeight="1" spans="1:13">
      <c r="A15" s="106" t="s">
        <v>89</v>
      </c>
      <c r="B15" s="175" t="s">
        <v>272</v>
      </c>
      <c r="C15" s="106" t="s">
        <v>89</v>
      </c>
      <c r="D15" s="176">
        <f>(D13*0.2)</f>
        <v>704.16</v>
      </c>
      <c r="E15" s="177"/>
      <c r="F15" s="178"/>
      <c r="G15" s="97"/>
      <c r="H15" s="97"/>
      <c r="I15" s="97"/>
      <c r="J15" s="97"/>
      <c r="K15" s="97"/>
      <c r="L15" s="97"/>
      <c r="M15" s="97"/>
    </row>
    <row r="16" ht="26" customHeight="1" spans="1:13">
      <c r="A16" s="106" t="s">
        <v>91</v>
      </c>
      <c r="B16" s="175" t="s">
        <v>273</v>
      </c>
      <c r="C16" s="106" t="s">
        <v>91</v>
      </c>
      <c r="D16" s="176">
        <f>(D13*0.08)</f>
        <v>281.664</v>
      </c>
      <c r="E16" s="177"/>
      <c r="F16" s="178"/>
      <c r="G16" s="97"/>
      <c r="H16" s="97"/>
      <c r="I16" s="97"/>
      <c r="J16" s="97"/>
      <c r="K16" s="97"/>
      <c r="L16" s="97"/>
      <c r="M16" s="97"/>
    </row>
    <row r="17" ht="30" customHeight="1" spans="1:13">
      <c r="A17" s="205" t="s">
        <v>87</v>
      </c>
      <c r="B17" s="206"/>
      <c r="C17" s="208" t="s">
        <v>270</v>
      </c>
      <c r="D17" s="209">
        <f>SUM(D15:D16)</f>
        <v>985.824</v>
      </c>
      <c r="E17" s="177"/>
      <c r="F17" s="178"/>
      <c r="G17" s="97"/>
      <c r="H17" s="97"/>
      <c r="I17" s="97"/>
      <c r="J17" s="97"/>
      <c r="K17" s="97"/>
      <c r="L17" s="97"/>
      <c r="M17" s="97"/>
    </row>
    <row r="18" ht="51.95" customHeight="1" spans="1:13">
      <c r="A18" s="112" t="s">
        <v>274</v>
      </c>
      <c r="B18" s="113" t="s">
        <v>275</v>
      </c>
      <c r="C18" s="114"/>
      <c r="D18" s="114"/>
      <c r="E18" s="177"/>
      <c r="F18" s="178"/>
      <c r="G18" s="97"/>
      <c r="H18" s="97"/>
      <c r="I18" s="97"/>
      <c r="J18" s="97"/>
      <c r="K18" s="97"/>
      <c r="L18" s="97"/>
      <c r="M18" s="97"/>
    </row>
    <row r="19" ht="24" customHeight="1" spans="1:13">
      <c r="A19" s="106" t="s">
        <v>102</v>
      </c>
      <c r="B19" s="210" t="s">
        <v>276</v>
      </c>
      <c r="C19" s="106" t="s">
        <v>102</v>
      </c>
      <c r="D19" s="211">
        <f>(D13*0.0278)</f>
        <v>97.87824</v>
      </c>
      <c r="E19" s="177"/>
      <c r="F19" s="178"/>
      <c r="G19" s="97"/>
      <c r="H19" s="97"/>
      <c r="I19" s="97"/>
      <c r="J19" s="97"/>
      <c r="K19" s="97"/>
      <c r="L19" s="97"/>
      <c r="M19" s="97"/>
    </row>
    <row r="20" ht="24" customHeight="1" spans="1:13">
      <c r="A20" s="106" t="s">
        <v>104</v>
      </c>
      <c r="B20" s="175" t="s">
        <v>277</v>
      </c>
      <c r="C20" s="106" t="s">
        <v>104</v>
      </c>
      <c r="D20" s="176">
        <f>(D13*0.0833)</f>
        <v>293.28264</v>
      </c>
      <c r="E20" s="177"/>
      <c r="F20" s="178"/>
      <c r="G20" s="97"/>
      <c r="H20" s="97"/>
      <c r="I20" s="97"/>
      <c r="J20" s="97"/>
      <c r="K20" s="97"/>
      <c r="L20" s="97"/>
      <c r="M20" s="97"/>
    </row>
    <row r="21" ht="24" customHeight="1" spans="1:13">
      <c r="A21" s="212" t="s">
        <v>106</v>
      </c>
      <c r="B21" s="213" t="s">
        <v>300</v>
      </c>
      <c r="C21" s="106" t="s">
        <v>106</v>
      </c>
      <c r="D21" s="176">
        <f>(D13*0.2)</f>
        <v>704.16</v>
      </c>
      <c r="E21" s="177"/>
      <c r="F21" s="178"/>
      <c r="G21" s="97"/>
      <c r="H21" s="97"/>
      <c r="I21" s="97"/>
      <c r="J21" s="97"/>
      <c r="K21" s="97"/>
      <c r="L21" s="97"/>
      <c r="M21" s="97"/>
    </row>
    <row r="22" ht="24" customHeight="1" spans="1:13">
      <c r="A22" s="212" t="s">
        <v>108</v>
      </c>
      <c r="B22" s="213" t="s">
        <v>301</v>
      </c>
      <c r="C22" s="106" t="s">
        <v>108</v>
      </c>
      <c r="D22" s="176">
        <f>(D13*0.1)</f>
        <v>352.08</v>
      </c>
      <c r="E22" s="177"/>
      <c r="F22" s="178"/>
      <c r="G22" s="97"/>
      <c r="H22" s="97"/>
      <c r="I22" s="97"/>
      <c r="J22" s="97"/>
      <c r="K22" s="97"/>
      <c r="L22" s="97"/>
      <c r="M22" s="97"/>
    </row>
    <row r="23" ht="24" customHeight="1" spans="1:13">
      <c r="A23" s="205" t="s">
        <v>87</v>
      </c>
      <c r="B23" s="206"/>
      <c r="C23" s="106" t="s">
        <v>274</v>
      </c>
      <c r="D23" s="214">
        <f>SUM(D19:D22)</f>
        <v>1447.40088</v>
      </c>
      <c r="E23" s="177"/>
      <c r="F23" s="178"/>
      <c r="G23" s="97"/>
      <c r="H23" s="97"/>
      <c r="I23" s="97"/>
      <c r="J23" s="97"/>
      <c r="K23" s="97"/>
      <c r="L23" s="97"/>
      <c r="M23" s="97"/>
    </row>
    <row r="24" ht="51" customHeight="1" spans="1:13">
      <c r="A24" s="112" t="s">
        <v>279</v>
      </c>
      <c r="B24" s="113" t="s">
        <v>280</v>
      </c>
      <c r="C24" s="114"/>
      <c r="D24" s="114"/>
      <c r="E24" s="177"/>
      <c r="F24" s="178"/>
      <c r="G24" s="97"/>
      <c r="H24" s="97"/>
      <c r="I24" s="97"/>
      <c r="J24" s="97"/>
      <c r="K24" s="97"/>
      <c r="L24" s="97"/>
      <c r="M24" s="97"/>
    </row>
    <row r="25" ht="24" customHeight="1" spans="1:13">
      <c r="A25" s="106" t="s">
        <v>115</v>
      </c>
      <c r="B25" s="175" t="s">
        <v>281</v>
      </c>
      <c r="C25" s="106" t="s">
        <v>115</v>
      </c>
      <c r="D25" s="176">
        <f>(4.1*2*2*15)</f>
        <v>246</v>
      </c>
      <c r="E25" s="177"/>
      <c r="F25" s="178"/>
      <c r="G25" s="97"/>
      <c r="H25" s="97"/>
      <c r="I25" s="97"/>
      <c r="J25" s="97"/>
      <c r="K25" s="97"/>
      <c r="L25" s="97"/>
      <c r="M25" s="97"/>
    </row>
    <row r="26" ht="24" customHeight="1" spans="1:13">
      <c r="A26" s="106" t="s">
        <v>117</v>
      </c>
      <c r="B26" s="175" t="s">
        <v>282</v>
      </c>
      <c r="C26" s="106" t="s">
        <v>117</v>
      </c>
      <c r="D26" s="176">
        <f>(18*15*2)</f>
        <v>540</v>
      </c>
      <c r="E26" s="177"/>
      <c r="F26" s="178"/>
      <c r="G26" s="97"/>
      <c r="H26" s="97"/>
      <c r="I26" s="97"/>
      <c r="J26" s="97"/>
      <c r="K26" s="97"/>
      <c r="L26" s="97"/>
      <c r="M26" s="97"/>
    </row>
    <row r="27" ht="30" customHeight="1" spans="1:13">
      <c r="A27" s="205" t="s">
        <v>87</v>
      </c>
      <c r="B27" s="206"/>
      <c r="C27" s="106" t="s">
        <v>279</v>
      </c>
      <c r="D27" s="214">
        <f>SUM(D25:D26)</f>
        <v>786</v>
      </c>
      <c r="E27" s="177"/>
      <c r="F27" s="178"/>
      <c r="G27" s="97"/>
      <c r="H27" s="97"/>
      <c r="I27" s="97"/>
      <c r="J27" s="97"/>
      <c r="K27" s="97"/>
      <c r="L27" s="97"/>
      <c r="M27" s="97"/>
    </row>
    <row r="28" ht="51" customHeight="1" spans="1:13">
      <c r="A28" s="112" t="s">
        <v>283</v>
      </c>
      <c r="B28" s="113" t="s">
        <v>284</v>
      </c>
      <c r="C28" s="114"/>
      <c r="D28" s="114"/>
      <c r="E28" s="177"/>
      <c r="F28" s="178"/>
      <c r="G28" s="97"/>
      <c r="H28" s="97"/>
      <c r="I28" s="97"/>
      <c r="J28" s="97"/>
      <c r="K28" s="97"/>
      <c r="L28" s="97"/>
      <c r="M28" s="97"/>
    </row>
    <row r="29" ht="24" customHeight="1" spans="1:13">
      <c r="A29" s="208" t="s">
        <v>128</v>
      </c>
      <c r="B29" s="210" t="s">
        <v>285</v>
      </c>
      <c r="C29" s="208" t="s">
        <v>128</v>
      </c>
      <c r="D29" s="215">
        <f>(73.54*2)/12</f>
        <v>12.2566666666667</v>
      </c>
      <c r="E29" s="177"/>
      <c r="F29" s="178"/>
      <c r="G29" s="97"/>
      <c r="H29" s="97"/>
      <c r="I29" s="97"/>
      <c r="J29" s="97"/>
      <c r="K29" s="97"/>
      <c r="L29" s="97"/>
      <c r="M29" s="97"/>
    </row>
    <row r="30" ht="30" customHeight="1" spans="1:13">
      <c r="A30" s="208" t="s">
        <v>130</v>
      </c>
      <c r="B30" s="213" t="s">
        <v>286</v>
      </c>
      <c r="C30" s="208" t="s">
        <v>130</v>
      </c>
      <c r="D30" s="216">
        <f>(45.82*2)/12</f>
        <v>7.63666666666667</v>
      </c>
      <c r="E30" s="177"/>
      <c r="F30" s="178"/>
      <c r="G30" s="97"/>
      <c r="H30" s="97"/>
      <c r="I30" s="97"/>
      <c r="J30" s="97"/>
      <c r="K30" s="97"/>
      <c r="L30" s="97"/>
      <c r="M30" s="97"/>
    </row>
    <row r="31" ht="30" customHeight="1" spans="1:13">
      <c r="A31" s="208" t="s">
        <v>132</v>
      </c>
      <c r="B31" s="213" t="s">
        <v>287</v>
      </c>
      <c r="C31" s="208" t="s">
        <v>132</v>
      </c>
      <c r="D31" s="216">
        <f>(77.17*2)/12</f>
        <v>12.8616666666667</v>
      </c>
      <c r="E31" s="177"/>
      <c r="F31" s="178"/>
      <c r="G31" s="97"/>
      <c r="H31" s="97"/>
      <c r="I31" s="97"/>
      <c r="J31" s="97"/>
      <c r="K31" s="97"/>
      <c r="L31" s="97"/>
      <c r="M31" s="97"/>
    </row>
    <row r="32" ht="30" customHeight="1" spans="1:13">
      <c r="A32" s="208" t="s">
        <v>134</v>
      </c>
      <c r="B32" s="213" t="s">
        <v>288</v>
      </c>
      <c r="C32" s="208" t="s">
        <v>134</v>
      </c>
      <c r="D32" s="216">
        <f>(104.19*2)/12</f>
        <v>17.365</v>
      </c>
      <c r="E32" s="177"/>
      <c r="F32" s="178"/>
      <c r="G32" s="97"/>
      <c r="H32" s="97"/>
      <c r="I32" s="97"/>
      <c r="J32" s="97"/>
      <c r="K32" s="97"/>
      <c r="L32" s="97"/>
      <c r="M32" s="97"/>
    </row>
    <row r="33" ht="30" customHeight="1" spans="1:13">
      <c r="A33" s="208" t="s">
        <v>136</v>
      </c>
      <c r="B33" s="213" t="s">
        <v>289</v>
      </c>
      <c r="C33" s="208" t="s">
        <v>136</v>
      </c>
      <c r="D33" s="216">
        <f>(10.08*2)/12</f>
        <v>1.68</v>
      </c>
      <c r="E33" s="177"/>
      <c r="F33" s="178"/>
      <c r="G33" s="97"/>
      <c r="H33" s="97"/>
      <c r="I33" s="97"/>
      <c r="J33" s="97"/>
      <c r="K33" s="97"/>
      <c r="L33" s="97"/>
      <c r="M33" s="97"/>
    </row>
    <row r="34" ht="30" customHeight="1" spans="1:13">
      <c r="A34" s="208" t="s">
        <v>138</v>
      </c>
      <c r="B34" s="213" t="s">
        <v>290</v>
      </c>
      <c r="C34" s="208" t="s">
        <v>138</v>
      </c>
      <c r="D34" s="216">
        <f>(9.5*2)/12</f>
        <v>1.58333333333333</v>
      </c>
      <c r="E34" s="177"/>
      <c r="F34" s="178"/>
      <c r="G34" s="97"/>
      <c r="H34" s="97"/>
      <c r="I34" s="97"/>
      <c r="J34" s="97"/>
      <c r="K34" s="97"/>
      <c r="L34" s="97"/>
      <c r="M34" s="97"/>
    </row>
    <row r="35" ht="30" customHeight="1" spans="1:13">
      <c r="A35" s="205" t="s">
        <v>87</v>
      </c>
      <c r="B35" s="206"/>
      <c r="C35" s="106" t="s">
        <v>283</v>
      </c>
      <c r="D35" s="217">
        <f>SUM(D29:D34)</f>
        <v>53.3833333333333</v>
      </c>
      <c r="E35" s="177"/>
      <c r="F35" s="178"/>
      <c r="G35" s="97"/>
      <c r="H35" s="97"/>
      <c r="I35" s="97"/>
      <c r="J35" s="97"/>
      <c r="K35" s="97"/>
      <c r="L35" s="97"/>
      <c r="M35" s="97"/>
    </row>
    <row r="36" ht="9" customHeight="1" spans="1:13">
      <c r="A36" s="206"/>
      <c r="B36" s="218"/>
      <c r="C36" s="208"/>
      <c r="D36" s="219"/>
      <c r="E36" s="177"/>
      <c r="F36" s="178"/>
      <c r="G36" s="97"/>
      <c r="H36" s="97"/>
      <c r="I36" s="97"/>
      <c r="J36" s="97"/>
      <c r="K36" s="97"/>
      <c r="L36" s="97"/>
      <c r="M36" s="97"/>
    </row>
    <row r="37" ht="30" customHeight="1" spans="1:13">
      <c r="A37" s="112" t="s">
        <v>291</v>
      </c>
      <c r="B37" s="113" t="s">
        <v>292</v>
      </c>
      <c r="C37" s="114" t="s">
        <v>45</v>
      </c>
      <c r="D37" s="220">
        <f>ROUND(SUM(D13+D17+D23+D27+D35),2)</f>
        <v>6793.41</v>
      </c>
      <c r="E37" s="177"/>
      <c r="F37" s="178"/>
      <c r="G37" s="97"/>
      <c r="H37" s="97"/>
      <c r="I37" s="97"/>
      <c r="J37" s="97"/>
      <c r="K37" s="97"/>
      <c r="L37" s="97"/>
      <c r="M37" s="97"/>
    </row>
    <row r="38" ht="30" customHeight="1" spans="1:13">
      <c r="A38" s="205"/>
      <c r="B38" s="206"/>
      <c r="C38" s="106"/>
      <c r="D38" s="216"/>
      <c r="E38" s="177"/>
      <c r="F38" s="178"/>
      <c r="G38" s="97"/>
      <c r="H38" s="97"/>
      <c r="I38" s="97"/>
      <c r="J38" s="97"/>
      <c r="K38" s="97"/>
      <c r="L38" s="97"/>
      <c r="M38" s="97"/>
    </row>
    <row r="39" ht="30" customHeight="1" spans="1:13">
      <c r="A39" s="112" t="s">
        <v>293</v>
      </c>
      <c r="B39" s="113" t="s">
        <v>294</v>
      </c>
      <c r="C39" s="114" t="s">
        <v>45</v>
      </c>
      <c r="D39" s="220">
        <f>ROUND(D37*1.2302,2)</f>
        <v>8357.25</v>
      </c>
      <c r="E39" s="177"/>
      <c r="F39" s="178"/>
      <c r="G39" s="97"/>
      <c r="H39" s="97"/>
      <c r="I39" s="97"/>
      <c r="J39" s="97"/>
      <c r="K39" s="97"/>
      <c r="L39" s="97"/>
      <c r="M39" s="97"/>
    </row>
    <row r="40" ht="9.95" customHeight="1" spans="1:13">
      <c r="A40" s="189"/>
      <c r="B40" s="190"/>
      <c r="C40" s="189"/>
      <c r="D40" s="191"/>
      <c r="E40" s="192"/>
      <c r="F40" s="97"/>
      <c r="G40" s="193"/>
      <c r="H40" s="97"/>
      <c r="I40" s="97"/>
      <c r="J40" s="97"/>
      <c r="K40" s="97"/>
      <c r="L40" s="97"/>
      <c r="M40" s="97"/>
    </row>
    <row r="41" s="90" customFormat="1" ht="34" customHeight="1" spans="1:13">
      <c r="A41" s="197" t="s">
        <v>295</v>
      </c>
      <c r="B41" s="197"/>
      <c r="C41" s="197"/>
      <c r="D41" s="197"/>
      <c r="F41" s="196"/>
      <c r="G41" s="196"/>
      <c r="H41" s="196"/>
      <c r="I41" s="196"/>
      <c r="J41" s="196"/>
      <c r="K41" s="196"/>
      <c r="L41" s="196"/>
      <c r="M41" s="196"/>
    </row>
    <row r="42" customFormat="1" ht="21" customHeight="1" spans="1:13">
      <c r="A42" s="197" t="s">
        <v>296</v>
      </c>
      <c r="B42" s="197"/>
      <c r="C42" s="197"/>
      <c r="D42" s="197"/>
      <c r="F42" s="97"/>
      <c r="G42" s="97"/>
      <c r="H42" s="97"/>
      <c r="I42" s="97"/>
      <c r="J42" s="97"/>
      <c r="K42" s="97"/>
      <c r="L42" s="97"/>
      <c r="M42" s="97"/>
    </row>
    <row r="43" spans="6:13">
      <c r="F43" s="97"/>
      <c r="G43" s="97"/>
      <c r="H43" s="97"/>
      <c r="I43" s="97"/>
      <c r="J43" s="97"/>
      <c r="K43" s="97"/>
      <c r="L43" s="97"/>
      <c r="M43" s="97"/>
    </row>
  </sheetData>
  <mergeCells count="15">
    <mergeCell ref="A1:D1"/>
    <mergeCell ref="A2:D2"/>
    <mergeCell ref="A3:D3"/>
    <mergeCell ref="A4:D4"/>
    <mergeCell ref="A5:D5"/>
    <mergeCell ref="A6:D6"/>
    <mergeCell ref="A7:D7"/>
    <mergeCell ref="A8:D8"/>
    <mergeCell ref="A13:B13"/>
    <mergeCell ref="A17:B17"/>
    <mergeCell ref="A23:B23"/>
    <mergeCell ref="A27:B27"/>
    <mergeCell ref="A35:B35"/>
    <mergeCell ref="A41:D41"/>
    <mergeCell ref="A42:D42"/>
  </mergeCells>
  <pageMargins left="0.75" right="0.75" top="1" bottom="1" header="0.5" footer="0.5"/>
  <pageSetup paperSize="9" scale="72" orientation="portrait"/>
  <headerFooter/>
  <rowBreaks count="1" manualBreakCount="1">
    <brk id="23" max="3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2"/>
  <sheetViews>
    <sheetView view="pageBreakPreview" zoomScaleNormal="100" topLeftCell="A78" workbookViewId="0">
      <selection activeCell="G99" sqref="G99"/>
    </sheetView>
  </sheetViews>
  <sheetFormatPr defaultColWidth="9.13333333333333" defaultRowHeight="15.75"/>
  <cols>
    <col min="1" max="1" width="12.8666666666667" style="91" customWidth="1"/>
    <col min="2" max="2" width="57.5714285714286" style="91" customWidth="1"/>
    <col min="3" max="3" width="22.2857142857143" style="91" customWidth="1"/>
    <col min="4" max="4" width="31.5714285714286" style="91" customWidth="1"/>
    <col min="5" max="5" width="20.7142857142857" style="91" customWidth="1"/>
    <col min="6" max="6" width="17.152380952381" style="92" customWidth="1"/>
    <col min="7" max="7" width="11.5714285714286" style="92" customWidth="1"/>
    <col min="8" max="13" width="9.13333333333333" style="92"/>
    <col min="14" max="1024" width="9.13333333333333" style="91"/>
  </cols>
  <sheetData>
    <row r="1" ht="72" customHeight="1" spans="1:5">
      <c r="A1" s="93"/>
      <c r="B1" s="93"/>
      <c r="C1" s="93"/>
      <c r="D1" s="93"/>
      <c r="E1" s="94"/>
    </row>
    <row r="2" ht="23.1" customHeight="1" spans="1:13">
      <c r="A2" s="95" t="s">
        <v>0</v>
      </c>
      <c r="B2" s="95"/>
      <c r="C2" s="95"/>
      <c r="D2" s="95"/>
      <c r="E2" s="96"/>
      <c r="F2" s="97"/>
      <c r="G2" s="97"/>
      <c r="H2" s="97"/>
      <c r="I2" s="97"/>
      <c r="J2" s="97"/>
      <c r="K2" s="97"/>
      <c r="L2" s="97"/>
      <c r="M2" s="97"/>
    </row>
    <row r="3" ht="98.1" customHeight="1" spans="1:13">
      <c r="A3" s="98" t="s">
        <v>2</v>
      </c>
      <c r="B3" s="98"/>
      <c r="C3" s="98"/>
      <c r="D3" s="98"/>
      <c r="E3" s="99"/>
      <c r="F3" s="97"/>
      <c r="G3" s="97"/>
      <c r="H3" s="97"/>
      <c r="I3" s="97"/>
      <c r="J3" s="97"/>
      <c r="K3" s="97"/>
      <c r="L3" s="97"/>
      <c r="M3" s="97"/>
    </row>
    <row r="4" ht="27" customHeight="1" spans="1:13">
      <c r="A4" s="100" t="s">
        <v>61</v>
      </c>
      <c r="B4" s="100"/>
      <c r="C4" s="100"/>
      <c r="D4" s="100"/>
      <c r="E4" s="101"/>
      <c r="F4" s="97"/>
      <c r="G4" s="97"/>
      <c r="H4" s="97"/>
      <c r="I4" s="97"/>
      <c r="J4" s="97"/>
      <c r="K4" s="97"/>
      <c r="L4" s="97"/>
      <c r="M4" s="97"/>
    </row>
    <row r="5" ht="27" customHeight="1" spans="1:13">
      <c r="A5" s="102" t="s">
        <v>302</v>
      </c>
      <c r="B5" s="102"/>
      <c r="C5" s="102"/>
      <c r="D5" s="102"/>
      <c r="E5" s="103"/>
      <c r="F5" s="97"/>
      <c r="G5" s="97"/>
      <c r="H5" s="97"/>
      <c r="I5" s="97"/>
      <c r="J5" s="97"/>
      <c r="K5" s="97"/>
      <c r="L5" s="97"/>
      <c r="M5" s="97"/>
    </row>
    <row r="6" ht="32.1" customHeight="1" spans="1:13">
      <c r="A6" s="102" t="s">
        <v>528</v>
      </c>
      <c r="B6" s="102"/>
      <c r="C6" s="102"/>
      <c r="D6" s="102"/>
      <c r="E6" s="104"/>
      <c r="F6" s="97"/>
      <c r="G6" s="97"/>
      <c r="H6" s="97"/>
      <c r="I6" s="97"/>
      <c r="J6" s="97"/>
      <c r="K6" s="97"/>
      <c r="L6" s="97"/>
      <c r="M6" s="97"/>
    </row>
    <row r="7" ht="33.95" customHeight="1" spans="1:13">
      <c r="A7" s="105" t="s">
        <v>529</v>
      </c>
      <c r="B7" s="105"/>
      <c r="C7" s="105"/>
      <c r="D7" s="105"/>
      <c r="E7" s="104"/>
      <c r="F7" s="97"/>
      <c r="G7" s="97"/>
      <c r="H7" s="97"/>
      <c r="I7" s="97"/>
      <c r="J7" s="97"/>
      <c r="K7" s="97"/>
      <c r="L7" s="97"/>
      <c r="M7" s="97"/>
    </row>
    <row r="8" ht="12" customHeight="1" spans="1:13">
      <c r="A8" s="106"/>
      <c r="B8" s="106"/>
      <c r="C8" s="107" t="s">
        <v>530</v>
      </c>
      <c r="D8" s="107"/>
      <c r="E8" s="108"/>
      <c r="F8" s="97"/>
      <c r="G8" s="97"/>
      <c r="H8" s="97"/>
      <c r="I8" s="97"/>
      <c r="J8" s="97"/>
      <c r="K8" s="97"/>
      <c r="L8" s="97"/>
      <c r="M8" s="97"/>
    </row>
    <row r="9" ht="12" customHeight="1" spans="1:13">
      <c r="A9" s="106"/>
      <c r="B9" s="106"/>
      <c r="C9" s="107"/>
      <c r="D9" s="107"/>
      <c r="E9" s="108"/>
      <c r="F9" s="97"/>
      <c r="G9" s="97"/>
      <c r="H9" s="97"/>
      <c r="I9" s="97"/>
      <c r="J9" s="97"/>
      <c r="K9" s="97"/>
      <c r="L9" s="97"/>
      <c r="M9" s="97"/>
    </row>
    <row r="10" ht="12" customHeight="1" spans="1:13">
      <c r="A10" s="106"/>
      <c r="B10" s="106"/>
      <c r="C10" s="107"/>
      <c r="D10" s="107"/>
      <c r="E10" s="108"/>
      <c r="F10" s="97"/>
      <c r="G10" s="97"/>
      <c r="H10" s="97"/>
      <c r="I10" s="97"/>
      <c r="J10" s="97"/>
      <c r="K10" s="97"/>
      <c r="L10" s="97"/>
      <c r="M10" s="97"/>
    </row>
    <row r="11" ht="12" customHeight="1" spans="1:13">
      <c r="A11" s="106"/>
      <c r="B11" s="106"/>
      <c r="C11" s="107"/>
      <c r="D11" s="107"/>
      <c r="E11" s="108"/>
      <c r="F11" s="97"/>
      <c r="G11" s="97"/>
      <c r="H11" s="97"/>
      <c r="I11" s="97"/>
      <c r="J11" s="97"/>
      <c r="K11" s="97"/>
      <c r="L11" s="97"/>
      <c r="M11" s="97"/>
    </row>
    <row r="12" ht="12" customHeight="1" spans="1:13">
      <c r="A12" s="106"/>
      <c r="B12" s="106"/>
      <c r="C12" s="107"/>
      <c r="D12" s="107"/>
      <c r="E12" s="108"/>
      <c r="F12" s="97"/>
      <c r="G12" s="97"/>
      <c r="H12" s="97"/>
      <c r="I12" s="97"/>
      <c r="J12" s="97"/>
      <c r="K12" s="97"/>
      <c r="L12" s="97"/>
      <c r="M12" s="97"/>
    </row>
    <row r="13" ht="12" customHeight="1" spans="1:13">
      <c r="A13" s="106"/>
      <c r="B13" s="106"/>
      <c r="C13" s="107"/>
      <c r="D13" s="107"/>
      <c r="E13" s="108"/>
      <c r="F13" s="97"/>
      <c r="G13" s="97"/>
      <c r="H13" s="97"/>
      <c r="I13" s="97"/>
      <c r="J13" s="97"/>
      <c r="K13" s="97"/>
      <c r="L13" s="97"/>
      <c r="M13" s="97"/>
    </row>
    <row r="14" ht="12" customHeight="1" spans="1:13">
      <c r="A14" s="106"/>
      <c r="B14" s="106"/>
      <c r="C14" s="107"/>
      <c r="D14" s="107"/>
      <c r="E14" s="108"/>
      <c r="F14" s="97"/>
      <c r="G14" s="97"/>
      <c r="H14" s="97"/>
      <c r="I14" s="97"/>
      <c r="J14" s="97"/>
      <c r="K14" s="97"/>
      <c r="L14" s="97"/>
      <c r="M14" s="97"/>
    </row>
    <row r="15" ht="12" customHeight="1" spans="1:13">
      <c r="A15" s="106"/>
      <c r="B15" s="106"/>
      <c r="C15" s="107"/>
      <c r="D15" s="107"/>
      <c r="E15" s="108"/>
      <c r="F15" s="97"/>
      <c r="G15" s="97"/>
      <c r="H15" s="97"/>
      <c r="I15" s="97"/>
      <c r="J15" s="97"/>
      <c r="K15" s="97"/>
      <c r="L15" s="97"/>
      <c r="M15" s="97"/>
    </row>
    <row r="16" ht="12" customHeight="1" spans="1:13">
      <c r="A16" s="106"/>
      <c r="B16" s="106"/>
      <c r="C16" s="107"/>
      <c r="D16" s="107"/>
      <c r="E16" s="108"/>
      <c r="F16" s="97"/>
      <c r="G16" s="97"/>
      <c r="H16" s="97"/>
      <c r="I16" s="97"/>
      <c r="J16" s="97"/>
      <c r="K16" s="97"/>
      <c r="L16" s="97"/>
      <c r="M16" s="97"/>
    </row>
    <row r="17" ht="12" customHeight="1" spans="1:13">
      <c r="A17" s="106"/>
      <c r="B17" s="106"/>
      <c r="C17" s="107"/>
      <c r="D17" s="107"/>
      <c r="E17" s="108"/>
      <c r="F17" s="97"/>
      <c r="G17" s="97"/>
      <c r="H17" s="97"/>
      <c r="I17" s="97"/>
      <c r="J17" s="97"/>
      <c r="K17" s="97"/>
      <c r="L17" s="97"/>
      <c r="M17" s="97"/>
    </row>
    <row r="18" ht="12" customHeight="1" spans="1:13">
      <c r="A18" s="106"/>
      <c r="B18" s="106"/>
      <c r="C18" s="107"/>
      <c r="D18" s="107"/>
      <c r="E18" s="108"/>
      <c r="F18" s="97"/>
      <c r="G18" s="97"/>
      <c r="H18" s="97"/>
      <c r="I18" s="97"/>
      <c r="J18" s="97"/>
      <c r="K18" s="97"/>
      <c r="L18" s="97"/>
      <c r="M18" s="97"/>
    </row>
    <row r="19" ht="12" customHeight="1" spans="1:13">
      <c r="A19" s="106"/>
      <c r="B19" s="106"/>
      <c r="C19" s="107"/>
      <c r="D19" s="107"/>
      <c r="E19" s="108"/>
      <c r="F19" s="97"/>
      <c r="G19" s="109"/>
      <c r="H19" s="97"/>
      <c r="I19" s="97"/>
      <c r="J19" s="97"/>
      <c r="K19" s="97"/>
      <c r="L19" s="97"/>
      <c r="M19" s="97"/>
    </row>
    <row r="20" ht="12" customHeight="1" spans="1:13">
      <c r="A20" s="106"/>
      <c r="B20" s="106"/>
      <c r="C20" s="107"/>
      <c r="D20" s="107"/>
      <c r="E20" s="108"/>
      <c r="F20" s="97"/>
      <c r="G20" s="97"/>
      <c r="H20" s="97"/>
      <c r="I20" s="97"/>
      <c r="J20" s="97"/>
      <c r="K20" s="97"/>
      <c r="L20" s="97"/>
      <c r="M20" s="97"/>
    </row>
    <row r="21" ht="12" customHeight="1" spans="1:13">
      <c r="A21" s="106"/>
      <c r="B21" s="106"/>
      <c r="C21" s="107"/>
      <c r="D21" s="107"/>
      <c r="E21" s="108"/>
      <c r="F21" s="97"/>
      <c r="G21" s="97"/>
      <c r="H21" s="97"/>
      <c r="I21" s="97"/>
      <c r="J21" s="97"/>
      <c r="K21" s="97"/>
      <c r="L21" s="97"/>
      <c r="M21" s="97"/>
    </row>
    <row r="22" ht="12" customHeight="1" spans="1:13">
      <c r="A22" s="106"/>
      <c r="B22" s="106"/>
      <c r="C22" s="107"/>
      <c r="D22" s="107"/>
      <c r="E22" s="108"/>
      <c r="F22" s="97"/>
      <c r="G22" s="97"/>
      <c r="H22" s="97"/>
      <c r="I22" s="97"/>
      <c r="J22" s="97"/>
      <c r="K22" s="97"/>
      <c r="L22" s="97"/>
      <c r="M22" s="97"/>
    </row>
    <row r="23" ht="41.1" customHeight="1" spans="1:13">
      <c r="A23" s="110" t="s">
        <v>522</v>
      </c>
      <c r="B23" s="110"/>
      <c r="C23" s="110"/>
      <c r="D23" s="110"/>
      <c r="E23" s="111"/>
      <c r="F23" s="97"/>
      <c r="G23" s="97"/>
      <c r="H23" s="97"/>
      <c r="I23" s="97"/>
      <c r="J23" s="97"/>
      <c r="K23" s="97"/>
      <c r="L23" s="97"/>
      <c r="M23" s="97"/>
    </row>
    <row r="24" ht="21.95" customHeight="1" spans="1:13">
      <c r="A24" s="112" t="s">
        <v>306</v>
      </c>
      <c r="B24" s="113" t="s">
        <v>307</v>
      </c>
      <c r="C24" s="114"/>
      <c r="D24" s="115"/>
      <c r="E24" s="116"/>
      <c r="F24" s="97"/>
      <c r="G24" s="97"/>
      <c r="H24" s="97"/>
      <c r="I24" s="97"/>
      <c r="J24" s="97"/>
      <c r="K24" s="97"/>
      <c r="L24" s="97"/>
      <c r="M24" s="97"/>
    </row>
    <row r="25" ht="6" customHeight="1" spans="1:13">
      <c r="A25" s="106"/>
      <c r="B25" s="117"/>
      <c r="C25" s="106"/>
      <c r="D25" s="117"/>
      <c r="E25" s="118"/>
      <c r="F25" s="97"/>
      <c r="G25" s="97"/>
      <c r="H25" s="97"/>
      <c r="I25" s="97"/>
      <c r="J25" s="97"/>
      <c r="K25" s="97"/>
      <c r="L25" s="97"/>
      <c r="M25" s="97"/>
    </row>
    <row r="26" ht="23.1" customHeight="1" spans="1:13">
      <c r="A26" s="106" t="s">
        <v>67</v>
      </c>
      <c r="B26" s="119" t="s">
        <v>531</v>
      </c>
      <c r="C26" s="106" t="s">
        <v>69</v>
      </c>
      <c r="D26" s="120">
        <f>SUM(D27:D29)</f>
        <v>227897</v>
      </c>
      <c r="E26" s="121"/>
      <c r="F26" s="122"/>
      <c r="G26" s="123"/>
      <c r="H26" s="124"/>
      <c r="I26" s="97"/>
      <c r="J26" s="97"/>
      <c r="K26" s="97"/>
      <c r="L26" s="97"/>
      <c r="M26" s="97"/>
    </row>
    <row r="27" ht="23.1" customHeight="1" spans="1:13">
      <c r="A27" s="106"/>
      <c r="B27" s="106" t="s">
        <v>532</v>
      </c>
      <c r="C27" s="106"/>
      <c r="D27" s="125">
        <v>171597</v>
      </c>
      <c r="E27" s="126"/>
      <c r="F27" s="127"/>
      <c r="G27" s="123"/>
      <c r="H27" s="124"/>
      <c r="I27" s="97"/>
      <c r="J27" s="97"/>
      <c r="K27" s="97"/>
      <c r="L27" s="97"/>
      <c r="M27" s="97"/>
    </row>
    <row r="28" ht="31" customHeight="1" spans="1:13">
      <c r="A28" s="106"/>
      <c r="B28" s="128" t="s">
        <v>310</v>
      </c>
      <c r="C28" s="128"/>
      <c r="D28" s="129">
        <f>'MAPA_COTAÇÃO 1'!G6</f>
        <v>53000</v>
      </c>
      <c r="E28" s="126"/>
      <c r="F28" s="97"/>
      <c r="G28" s="123"/>
      <c r="H28" s="124"/>
      <c r="I28" s="97"/>
      <c r="J28" s="97"/>
      <c r="K28" s="97"/>
      <c r="L28" s="97"/>
      <c r="M28" s="97"/>
    </row>
    <row r="29" ht="23.1" customHeight="1" spans="1:13">
      <c r="A29" s="106"/>
      <c r="B29" s="106" t="s">
        <v>311</v>
      </c>
      <c r="C29" s="106"/>
      <c r="D29" s="129">
        <f>'MAPA_COTAÇÃO 2'!F10</f>
        <v>3300</v>
      </c>
      <c r="E29" s="126"/>
      <c r="F29" s="97"/>
      <c r="G29" s="123"/>
      <c r="H29" s="124"/>
      <c r="I29" s="97"/>
      <c r="J29" s="97"/>
      <c r="K29" s="97"/>
      <c r="L29" s="97"/>
      <c r="M29" s="97"/>
    </row>
    <row r="30" ht="23.1" customHeight="1" spans="1:13">
      <c r="A30" s="106" t="s">
        <v>70</v>
      </c>
      <c r="B30" s="119" t="s">
        <v>71</v>
      </c>
      <c r="C30" s="106" t="s">
        <v>72</v>
      </c>
      <c r="D30" s="130">
        <f>12*4</f>
        <v>48</v>
      </c>
      <c r="E30" s="126"/>
      <c r="F30" s="97"/>
      <c r="G30" s="123"/>
      <c r="H30" s="124"/>
      <c r="I30" s="97"/>
      <c r="J30" s="97"/>
      <c r="K30" s="97"/>
      <c r="L30" s="97"/>
      <c r="M30" s="97"/>
    </row>
    <row r="31" ht="21.95" customHeight="1" spans="1:13">
      <c r="A31" s="106" t="s">
        <v>73</v>
      </c>
      <c r="B31" s="107" t="s">
        <v>74</v>
      </c>
      <c r="C31" s="106" t="s">
        <v>75</v>
      </c>
      <c r="D31" s="131">
        <v>0.25</v>
      </c>
      <c r="E31" s="132"/>
      <c r="F31" s="97"/>
      <c r="G31" s="124"/>
      <c r="H31" s="97"/>
      <c r="I31" s="97"/>
      <c r="J31" s="97"/>
      <c r="K31" s="97"/>
      <c r="L31" s="97"/>
      <c r="M31" s="97"/>
    </row>
    <row r="32" ht="20.1" customHeight="1" spans="1:13">
      <c r="A32" s="133" t="s">
        <v>87</v>
      </c>
      <c r="B32" s="133"/>
      <c r="C32" s="106" t="s">
        <v>313</v>
      </c>
      <c r="D32" s="134">
        <f>ROUND((D26/D30)-((D26*D31)/D30),2)</f>
        <v>3560.89</v>
      </c>
      <c r="E32" s="135"/>
      <c r="F32" s="136"/>
      <c r="G32" s="137"/>
      <c r="H32" s="123"/>
      <c r="I32" s="97"/>
      <c r="J32" s="97"/>
      <c r="K32" s="97"/>
      <c r="L32" s="97"/>
      <c r="M32" s="97"/>
    </row>
    <row r="33" ht="6.95" customHeight="1" spans="1:13">
      <c r="A33" s="106"/>
      <c r="B33" s="117"/>
      <c r="C33" s="106"/>
      <c r="D33" s="117"/>
      <c r="E33" s="118"/>
      <c r="F33" s="97"/>
      <c r="G33" s="124"/>
      <c r="H33" s="97"/>
      <c r="I33" s="97"/>
      <c r="J33" s="97"/>
      <c r="K33" s="97"/>
      <c r="L33" s="97"/>
      <c r="M33" s="97"/>
    </row>
    <row r="34" ht="21.95" customHeight="1" spans="1:13">
      <c r="A34" s="112" t="s">
        <v>314</v>
      </c>
      <c r="B34" s="113" t="s">
        <v>80</v>
      </c>
      <c r="C34" s="114"/>
      <c r="D34" s="115"/>
      <c r="E34" s="116"/>
      <c r="F34" s="97"/>
      <c r="G34" s="97"/>
      <c r="H34" s="97"/>
      <c r="I34" s="97"/>
      <c r="J34" s="97">
        <f>(5140+5275)*12</f>
        <v>124980</v>
      </c>
      <c r="K34" s="97"/>
      <c r="L34" s="97"/>
      <c r="M34" s="97"/>
    </row>
    <row r="35" ht="8.1" customHeight="1" spans="1:13">
      <c r="A35" s="106"/>
      <c r="B35" s="117"/>
      <c r="C35" s="106"/>
      <c r="D35" s="117"/>
      <c r="E35" s="118"/>
      <c r="F35" s="97"/>
      <c r="G35" s="123"/>
      <c r="H35" s="97"/>
      <c r="I35" s="97"/>
      <c r="J35" s="97"/>
      <c r="K35" s="97"/>
      <c r="L35" s="97"/>
      <c r="M35" s="97"/>
    </row>
    <row r="36" ht="21.95" customHeight="1" spans="1:13">
      <c r="A36" s="106" t="s">
        <v>89</v>
      </c>
      <c r="B36" s="117" t="s">
        <v>82</v>
      </c>
      <c r="C36" s="106" t="s">
        <v>90</v>
      </c>
      <c r="D36" s="138">
        <f>D31/D30</f>
        <v>0.00520833333333333</v>
      </c>
      <c r="E36" s="139"/>
      <c r="F36" s="97"/>
      <c r="G36" s="123"/>
      <c r="H36" s="97"/>
      <c r="I36" s="97"/>
      <c r="J36" s="97"/>
      <c r="K36" s="97"/>
      <c r="L36" s="97"/>
      <c r="M36" s="97"/>
    </row>
    <row r="37" ht="21.95" customHeight="1" spans="1:13">
      <c r="A37" s="133" t="s">
        <v>87</v>
      </c>
      <c r="B37" s="133"/>
      <c r="C37" s="106" t="s">
        <v>315</v>
      </c>
      <c r="D37" s="140">
        <f>ROUND(D26*D36,2)</f>
        <v>1186.96</v>
      </c>
      <c r="E37" s="141"/>
      <c r="F37" s="97"/>
      <c r="G37" s="97"/>
      <c r="H37" s="97"/>
      <c r="I37" s="97"/>
      <c r="J37" s="97"/>
      <c r="K37" s="97"/>
      <c r="L37" s="97"/>
      <c r="M37" s="97"/>
    </row>
    <row r="38" ht="9" customHeight="1" spans="1:13">
      <c r="A38" s="106"/>
      <c r="B38" s="117"/>
      <c r="C38" s="106"/>
      <c r="D38" s="117"/>
      <c r="E38" s="118"/>
      <c r="F38" s="97"/>
      <c r="G38" s="97"/>
      <c r="H38" s="97"/>
      <c r="I38" s="97"/>
      <c r="J38" s="97"/>
      <c r="K38" s="97"/>
      <c r="L38" s="97"/>
      <c r="M38" s="97"/>
    </row>
    <row r="39" ht="21" customHeight="1" spans="1:13">
      <c r="A39" s="112" t="s">
        <v>316</v>
      </c>
      <c r="B39" s="113" t="s">
        <v>317</v>
      </c>
      <c r="C39" s="114"/>
      <c r="D39" s="115"/>
      <c r="E39" s="116"/>
      <c r="F39" s="97"/>
      <c r="G39" s="97"/>
      <c r="H39" s="97"/>
      <c r="I39" s="97"/>
      <c r="J39" s="97"/>
      <c r="K39" s="97"/>
      <c r="L39" s="97"/>
      <c r="M39" s="97"/>
    </row>
    <row r="40" ht="9" customHeight="1" spans="1:13">
      <c r="A40" s="106"/>
      <c r="B40" s="117"/>
      <c r="C40" s="106"/>
      <c r="D40" s="117"/>
      <c r="E40" s="118"/>
      <c r="F40" s="97"/>
      <c r="G40" s="97"/>
      <c r="H40" s="97"/>
      <c r="I40" s="97"/>
      <c r="J40" s="97"/>
      <c r="K40" s="97"/>
      <c r="L40" s="97"/>
      <c r="M40" s="97"/>
    </row>
    <row r="41" ht="30.95" hidden="1" customHeight="1" spans="1:13">
      <c r="A41" s="106" t="s">
        <v>102</v>
      </c>
      <c r="B41" s="142" t="s">
        <v>318</v>
      </c>
      <c r="C41" s="106" t="s">
        <v>103</v>
      </c>
      <c r="D41" s="143"/>
      <c r="E41" s="144"/>
      <c r="F41" s="97"/>
      <c r="G41" s="97"/>
      <c r="H41" s="97"/>
      <c r="I41" s="97"/>
      <c r="J41" s="97"/>
      <c r="K41" s="97"/>
      <c r="L41" s="97"/>
      <c r="M41" s="97"/>
    </row>
    <row r="42" ht="30.95" hidden="1" customHeight="1" spans="1:13">
      <c r="A42" s="106"/>
      <c r="B42" s="117" t="s">
        <v>319</v>
      </c>
      <c r="C42" s="106"/>
      <c r="D42" s="143"/>
      <c r="E42" s="144"/>
      <c r="F42" s="97"/>
      <c r="G42" s="97"/>
      <c r="H42" s="97"/>
      <c r="I42" s="97"/>
      <c r="J42" s="97"/>
      <c r="K42" s="97"/>
      <c r="L42" s="97"/>
      <c r="M42" s="97"/>
    </row>
    <row r="43" ht="30.95" customHeight="1" spans="1:13">
      <c r="A43" s="106" t="s">
        <v>102</v>
      </c>
      <c r="B43" s="117" t="s">
        <v>533</v>
      </c>
      <c r="C43" s="106" t="s">
        <v>103</v>
      </c>
      <c r="D43" s="143">
        <f>ROUND(D27*0.03,2)</f>
        <v>5147.91</v>
      </c>
      <c r="E43" s="144"/>
      <c r="F43" s="97"/>
      <c r="G43" s="97"/>
      <c r="H43" s="97"/>
      <c r="I43" s="97"/>
      <c r="J43" s="97"/>
      <c r="K43" s="97"/>
      <c r="L43" s="97"/>
      <c r="M43" s="97"/>
    </row>
    <row r="44" ht="21" customHeight="1" spans="1:13">
      <c r="A44" s="106" t="s">
        <v>104</v>
      </c>
      <c r="B44" s="117" t="s">
        <v>321</v>
      </c>
      <c r="C44" s="106" t="s">
        <v>105</v>
      </c>
      <c r="D44" s="145">
        <f>ROUND(78.39*4,2)</f>
        <v>313.56</v>
      </c>
      <c r="E44" s="144"/>
      <c r="F44" s="97"/>
      <c r="G44" s="97"/>
      <c r="H44" s="97"/>
      <c r="I44" s="97"/>
      <c r="J44" s="97"/>
      <c r="K44" s="97"/>
      <c r="L44" s="97"/>
      <c r="M44" s="97"/>
    </row>
    <row r="45" ht="21" customHeight="1" spans="1:13">
      <c r="A45" s="106" t="s">
        <v>106</v>
      </c>
      <c r="B45" s="117" t="s">
        <v>322</v>
      </c>
      <c r="C45" s="106" t="s">
        <v>107</v>
      </c>
      <c r="D45" s="143">
        <f>ROUND(D26*0.01,2)</f>
        <v>2278.97</v>
      </c>
      <c r="E45" s="144"/>
      <c r="F45" s="97"/>
      <c r="G45" s="97"/>
      <c r="H45" s="97"/>
      <c r="I45" s="97"/>
      <c r="J45" s="97"/>
      <c r="K45" s="97"/>
      <c r="L45" s="97"/>
      <c r="M45" s="97"/>
    </row>
    <row r="46" ht="21" customHeight="1" spans="1:13">
      <c r="A46" s="133" t="s">
        <v>87</v>
      </c>
      <c r="B46" s="133"/>
      <c r="C46" s="146" t="s">
        <v>323</v>
      </c>
      <c r="D46" s="147">
        <f>SUM(D41:D45)</f>
        <v>7740.44</v>
      </c>
      <c r="E46" s="141"/>
      <c r="F46" s="97"/>
      <c r="G46" s="97"/>
      <c r="H46" s="97"/>
      <c r="I46" s="97"/>
      <c r="J46" s="97"/>
      <c r="K46" s="97"/>
      <c r="L46" s="97"/>
      <c r="M46" s="97"/>
    </row>
    <row r="47" ht="9" customHeight="1" spans="1:13">
      <c r="A47" s="106"/>
      <c r="B47" s="117"/>
      <c r="C47" s="106"/>
      <c r="D47" s="117"/>
      <c r="E47" s="118"/>
      <c r="F47" s="97"/>
      <c r="G47" s="97"/>
      <c r="H47" s="97"/>
      <c r="I47" s="97"/>
      <c r="J47" s="97"/>
      <c r="K47" s="97"/>
      <c r="L47" s="97"/>
      <c r="M47" s="97"/>
    </row>
    <row r="48" ht="27" customHeight="1" spans="1:13">
      <c r="A48" s="110" t="s">
        <v>324</v>
      </c>
      <c r="B48" s="110"/>
      <c r="C48" s="110"/>
      <c r="D48" s="110"/>
      <c r="E48" s="148"/>
      <c r="F48" s="97"/>
      <c r="G48" s="97"/>
      <c r="H48" s="97"/>
      <c r="I48" s="97"/>
      <c r="J48" s="97"/>
      <c r="K48" s="97"/>
      <c r="L48" s="97"/>
      <c r="M48" s="97"/>
    </row>
    <row r="49" ht="9" customHeight="1" spans="1:13">
      <c r="A49" s="106"/>
      <c r="B49" s="117"/>
      <c r="C49" s="106"/>
      <c r="D49" s="117"/>
      <c r="E49" s="118"/>
      <c r="F49" s="97"/>
      <c r="G49" s="97"/>
      <c r="H49" s="97"/>
      <c r="I49" s="97"/>
      <c r="J49" s="97"/>
      <c r="K49" s="97"/>
      <c r="L49" s="97"/>
      <c r="M49" s="97"/>
    </row>
    <row r="50" ht="18" customHeight="1" spans="1:13">
      <c r="A50" s="112" t="s">
        <v>325</v>
      </c>
      <c r="B50" s="113" t="s">
        <v>326</v>
      </c>
      <c r="C50" s="114"/>
      <c r="D50" s="115"/>
      <c r="E50" s="116"/>
      <c r="F50" s="97"/>
      <c r="G50" s="97"/>
      <c r="H50" s="97"/>
      <c r="I50" s="97"/>
      <c r="J50" s="97"/>
      <c r="K50" s="97"/>
      <c r="L50" s="97"/>
      <c r="M50" s="97"/>
    </row>
    <row r="51" ht="9" customHeight="1" spans="1:13">
      <c r="A51" s="106"/>
      <c r="B51" s="117"/>
      <c r="C51" s="106"/>
      <c r="D51" s="117"/>
      <c r="E51" s="118"/>
      <c r="F51" s="97"/>
      <c r="G51" s="97"/>
      <c r="H51" s="97"/>
      <c r="I51" s="97"/>
      <c r="J51" s="97"/>
      <c r="K51" s="97"/>
      <c r="L51" s="97"/>
      <c r="M51" s="97"/>
    </row>
    <row r="52" ht="21.95" customHeight="1" spans="1:13">
      <c r="A52" s="106" t="s">
        <v>115</v>
      </c>
      <c r="B52" s="119" t="s">
        <v>327</v>
      </c>
      <c r="C52" s="106" t="s">
        <v>116</v>
      </c>
      <c r="D52" s="149">
        <v>0</v>
      </c>
      <c r="E52" s="150"/>
      <c r="F52" s="151"/>
      <c r="G52" s="97"/>
      <c r="H52" s="97"/>
      <c r="I52" s="97"/>
      <c r="J52" s="97"/>
      <c r="K52" s="97"/>
      <c r="L52" s="97"/>
      <c r="M52" s="97"/>
    </row>
    <row r="53" ht="21.95" customHeight="1" spans="1:13">
      <c r="A53" s="106" t="s">
        <v>117</v>
      </c>
      <c r="B53" s="117" t="s">
        <v>328</v>
      </c>
      <c r="C53" s="106" t="s">
        <v>118</v>
      </c>
      <c r="D53" s="152">
        <v>12</v>
      </c>
      <c r="E53" s="153"/>
      <c r="F53" s="154"/>
      <c r="G53" s="97"/>
      <c r="H53" s="97"/>
      <c r="I53" s="97"/>
      <c r="J53" s="97"/>
      <c r="K53" s="97"/>
      <c r="L53" s="97"/>
      <c r="M53" s="97"/>
    </row>
    <row r="54" ht="21.95" customHeight="1" spans="1:13">
      <c r="A54" s="106" t="s">
        <v>119</v>
      </c>
      <c r="B54" s="119" t="s">
        <v>329</v>
      </c>
      <c r="C54" s="106" t="s">
        <v>120</v>
      </c>
      <c r="D54" s="155">
        <v>8.9</v>
      </c>
      <c r="E54" s="156"/>
      <c r="F54" s="157"/>
      <c r="G54" s="97"/>
      <c r="H54" s="97"/>
      <c r="I54" s="97"/>
      <c r="J54" s="97"/>
      <c r="K54" s="97"/>
      <c r="L54" s="97"/>
      <c r="M54" s="97"/>
    </row>
    <row r="55" ht="21.95" customHeight="1" spans="1:13">
      <c r="A55" s="106" t="s">
        <v>121</v>
      </c>
      <c r="B55" s="119" t="s">
        <v>330</v>
      </c>
      <c r="C55" s="106" t="s">
        <v>122</v>
      </c>
      <c r="D55" s="158">
        <f>17855.93/3</f>
        <v>5951.97666666667</v>
      </c>
      <c r="E55" s="159"/>
      <c r="F55" s="160"/>
      <c r="G55" s="161"/>
      <c r="H55" s="97"/>
      <c r="I55" s="97"/>
      <c r="J55" s="97"/>
      <c r="K55" s="97"/>
      <c r="L55" s="97"/>
      <c r="M55" s="97"/>
    </row>
    <row r="56" ht="21.95" customHeight="1" spans="1:13">
      <c r="A56" s="133" t="s">
        <v>87</v>
      </c>
      <c r="B56" s="133"/>
      <c r="C56" s="106" t="s">
        <v>331</v>
      </c>
      <c r="D56" s="162">
        <f>ROUND((D55/D54)*D52,2)</f>
        <v>0</v>
      </c>
      <c r="E56" s="163"/>
      <c r="F56" s="97"/>
      <c r="G56" s="97"/>
      <c r="H56" s="97"/>
      <c r="I56" s="97"/>
      <c r="J56" s="97"/>
      <c r="K56" s="97"/>
      <c r="L56" s="97"/>
      <c r="M56" s="97"/>
    </row>
    <row r="57" ht="6.95" customHeight="1" spans="1:13">
      <c r="A57" s="146"/>
      <c r="B57" s="164"/>
      <c r="C57" s="146"/>
      <c r="D57" s="164"/>
      <c r="E57" s="165"/>
      <c r="F57" s="97"/>
      <c r="G57" s="97"/>
      <c r="H57" s="97"/>
      <c r="I57" s="97"/>
      <c r="J57" s="97"/>
      <c r="K57" s="97"/>
      <c r="L57" s="97"/>
      <c r="M57" s="97"/>
    </row>
    <row r="58" ht="20.1" customHeight="1" spans="1:13">
      <c r="A58" s="112" t="s">
        <v>283</v>
      </c>
      <c r="B58" s="113" t="s">
        <v>332</v>
      </c>
      <c r="C58" s="114"/>
      <c r="D58" s="115"/>
      <c r="E58" s="116"/>
      <c r="F58" s="97"/>
      <c r="G58" s="97"/>
      <c r="H58" s="97"/>
      <c r="I58" s="97"/>
      <c r="J58" s="97"/>
      <c r="K58" s="97"/>
      <c r="L58" s="97"/>
      <c r="M58" s="97"/>
    </row>
    <row r="59" ht="6.95" customHeight="1" spans="1:13">
      <c r="A59" s="106"/>
      <c r="B59" s="117"/>
      <c r="C59" s="106"/>
      <c r="D59" s="117"/>
      <c r="E59" s="118"/>
      <c r="F59" s="97"/>
      <c r="G59" s="97"/>
      <c r="H59" s="97"/>
      <c r="I59" s="97"/>
      <c r="J59" s="97"/>
      <c r="K59" s="97"/>
      <c r="L59" s="97"/>
      <c r="M59" s="97"/>
    </row>
    <row r="60" ht="21.95" customHeight="1" spans="1:13">
      <c r="A60" s="106" t="s">
        <v>128</v>
      </c>
      <c r="B60" s="117" t="s">
        <v>333</v>
      </c>
      <c r="C60" s="106" t="s">
        <v>129</v>
      </c>
      <c r="D60" s="166">
        <v>10000</v>
      </c>
      <c r="E60" s="167"/>
      <c r="F60" s="160"/>
      <c r="G60" s="97"/>
      <c r="H60" s="97"/>
      <c r="I60" s="97"/>
      <c r="J60" s="97"/>
      <c r="K60" s="97"/>
      <c r="L60" s="97"/>
      <c r="M60" s="97"/>
    </row>
    <row r="61" ht="21.95" customHeight="1" spans="1:13">
      <c r="A61" s="106" t="s">
        <v>130</v>
      </c>
      <c r="B61" s="117" t="s">
        <v>334</v>
      </c>
      <c r="C61" s="106" t="s">
        <v>131</v>
      </c>
      <c r="D61" s="155">
        <v>88.3</v>
      </c>
      <c r="E61" s="156"/>
      <c r="F61" s="157"/>
      <c r="G61" s="97"/>
      <c r="H61" s="97"/>
      <c r="I61" s="97"/>
      <c r="J61" s="97"/>
      <c r="K61" s="97"/>
      <c r="L61" s="97"/>
      <c r="M61" s="97"/>
    </row>
    <row r="62" ht="21.95" customHeight="1" spans="1:13">
      <c r="A62" s="106" t="s">
        <v>130</v>
      </c>
      <c r="B62" s="117" t="s">
        <v>335</v>
      </c>
      <c r="C62" s="106" t="s">
        <v>131</v>
      </c>
      <c r="D62" s="155">
        <v>48.18</v>
      </c>
      <c r="E62" s="156"/>
      <c r="F62" s="157"/>
      <c r="G62" s="97"/>
      <c r="H62" s="97"/>
      <c r="I62" s="97"/>
      <c r="J62" s="97"/>
      <c r="K62" s="97"/>
      <c r="L62" s="97"/>
      <c r="M62" s="97"/>
    </row>
    <row r="63" ht="21.95" customHeight="1" spans="1:13">
      <c r="A63" s="106" t="s">
        <v>132</v>
      </c>
      <c r="B63" s="117" t="s">
        <v>336</v>
      </c>
      <c r="C63" s="106" t="s">
        <v>133</v>
      </c>
      <c r="D63" s="168">
        <v>6</v>
      </c>
      <c r="E63" s="169"/>
      <c r="F63" s="157"/>
      <c r="G63" s="97"/>
      <c r="H63" s="97"/>
      <c r="I63" s="97"/>
      <c r="J63" s="97"/>
      <c r="K63" s="97"/>
      <c r="L63" s="97"/>
      <c r="M63" s="97"/>
    </row>
    <row r="64" ht="21.95" customHeight="1" spans="1:13">
      <c r="A64" s="106" t="s">
        <v>134</v>
      </c>
      <c r="B64" s="117" t="s">
        <v>337</v>
      </c>
      <c r="C64" s="106" t="s">
        <v>135</v>
      </c>
      <c r="D64" s="168">
        <f>SUM(D65)</f>
        <v>7.14</v>
      </c>
      <c r="E64" s="169"/>
      <c r="F64" s="157"/>
      <c r="G64" s="97"/>
      <c r="H64" s="97"/>
      <c r="I64" s="97"/>
      <c r="J64" s="97"/>
      <c r="K64" s="97"/>
      <c r="L64" s="97"/>
      <c r="M64" s="97"/>
    </row>
    <row r="65" ht="21.95" customHeight="1" spans="1:13">
      <c r="A65" s="106" t="s">
        <v>134</v>
      </c>
      <c r="B65" s="117" t="s">
        <v>338</v>
      </c>
      <c r="C65" s="106" t="s">
        <v>135</v>
      </c>
      <c r="D65" s="168">
        <f>ROUND(D55*D53/D60,2)</f>
        <v>7.14</v>
      </c>
      <c r="E65" s="169"/>
      <c r="F65" s="157"/>
      <c r="G65" s="97"/>
      <c r="H65" s="97"/>
      <c r="I65" s="97"/>
      <c r="J65" s="97"/>
      <c r="K65" s="97"/>
      <c r="L65" s="97"/>
      <c r="M65" s="97"/>
    </row>
    <row r="66" ht="21.95" customHeight="1" spans="1:13">
      <c r="A66" s="133" t="s">
        <v>87</v>
      </c>
      <c r="B66" s="133"/>
      <c r="C66" s="106" t="s">
        <v>339</v>
      </c>
      <c r="D66" s="147">
        <f>ROUND(((D61*D64)+(D62*D63))*D65/D53,2)</f>
        <v>547.13</v>
      </c>
      <c r="E66" s="141"/>
      <c r="F66" s="123"/>
      <c r="G66" s="97"/>
      <c r="H66" s="97"/>
      <c r="I66" s="97"/>
      <c r="J66" s="97"/>
      <c r="K66" s="97"/>
      <c r="L66" s="97"/>
      <c r="M66" s="97"/>
    </row>
    <row r="67" ht="8.1" customHeight="1" spans="1:13">
      <c r="A67" s="106"/>
      <c r="B67" s="117"/>
      <c r="C67" s="106"/>
      <c r="D67" s="117"/>
      <c r="E67" s="118"/>
      <c r="F67" s="97"/>
      <c r="G67" s="97"/>
      <c r="H67" s="97"/>
      <c r="I67" s="97"/>
      <c r="J67" s="97"/>
      <c r="K67" s="97"/>
      <c r="L67" s="97"/>
      <c r="M67" s="97"/>
    </row>
    <row r="68" ht="21" customHeight="1" spans="1:13">
      <c r="A68" s="112" t="s">
        <v>340</v>
      </c>
      <c r="B68" s="113" t="s">
        <v>341</v>
      </c>
      <c r="C68" s="114"/>
      <c r="D68" s="115"/>
      <c r="E68" s="116"/>
      <c r="F68" s="97"/>
      <c r="G68" s="97"/>
      <c r="H68" s="97"/>
      <c r="I68" s="97"/>
      <c r="J68" s="97"/>
      <c r="K68" s="97"/>
      <c r="L68" s="97"/>
      <c r="M68" s="97"/>
    </row>
    <row r="69" ht="6" customHeight="1" spans="1:13">
      <c r="A69" s="106"/>
      <c r="B69" s="117"/>
      <c r="C69" s="106"/>
      <c r="D69" s="117"/>
      <c r="E69" s="118"/>
      <c r="F69" s="97"/>
      <c r="G69" s="97"/>
      <c r="H69" s="97"/>
      <c r="I69" s="97"/>
      <c r="J69" s="97"/>
      <c r="K69" s="97"/>
      <c r="L69" s="97"/>
      <c r="M69" s="97"/>
    </row>
    <row r="70" ht="21.95" customHeight="1" spans="1:13">
      <c r="A70" s="106" t="s">
        <v>141</v>
      </c>
      <c r="B70" s="117" t="s">
        <v>342</v>
      </c>
      <c r="C70" s="106" t="s">
        <v>142</v>
      </c>
      <c r="D70" s="166">
        <v>4</v>
      </c>
      <c r="E70" s="167"/>
      <c r="F70" s="97"/>
      <c r="G70" s="97"/>
      <c r="H70" s="97"/>
      <c r="I70" s="97"/>
      <c r="J70" s="97"/>
      <c r="K70" s="97"/>
      <c r="L70" s="97"/>
      <c r="M70" s="97"/>
    </row>
    <row r="71" ht="21.95" customHeight="1" spans="1:13">
      <c r="A71" s="106" t="s">
        <v>143</v>
      </c>
      <c r="B71" s="117" t="s">
        <v>343</v>
      </c>
      <c r="C71" s="106" t="s">
        <v>144</v>
      </c>
      <c r="D71" s="170">
        <v>50000</v>
      </c>
      <c r="E71" s="171"/>
      <c r="F71" s="97"/>
      <c r="G71" s="97"/>
      <c r="H71" s="97"/>
      <c r="I71" s="97"/>
      <c r="J71" s="97"/>
      <c r="K71" s="97"/>
      <c r="L71" s="97"/>
      <c r="M71" s="97"/>
    </row>
    <row r="72" ht="21.95" customHeight="1" spans="1:13">
      <c r="A72" s="106" t="s">
        <v>145</v>
      </c>
      <c r="B72" s="117" t="s">
        <v>344</v>
      </c>
      <c r="C72" s="106" t="s">
        <v>146</v>
      </c>
      <c r="D72" s="170">
        <f>ROUND(D55*D53,2)</f>
        <v>71423.72</v>
      </c>
      <c r="E72" s="171"/>
      <c r="F72" s="97"/>
      <c r="G72" s="97"/>
      <c r="H72" s="97"/>
      <c r="I72" s="97"/>
      <c r="J72" s="97"/>
      <c r="K72" s="97"/>
      <c r="L72" s="97"/>
      <c r="M72" s="97"/>
    </row>
    <row r="73" ht="21.95" customHeight="1" spans="1:13">
      <c r="A73" s="106" t="s">
        <v>147</v>
      </c>
      <c r="B73" s="117" t="s">
        <v>345</v>
      </c>
      <c r="C73" s="106" t="s">
        <v>148</v>
      </c>
      <c r="D73" s="172">
        <v>1555.44</v>
      </c>
      <c r="E73" s="173"/>
      <c r="F73" s="97"/>
      <c r="G73" s="97"/>
      <c r="H73" s="97"/>
      <c r="I73" s="97"/>
      <c r="J73" s="97"/>
      <c r="K73" s="97"/>
      <c r="L73" s="97"/>
      <c r="M73" s="97"/>
    </row>
    <row r="74" ht="21.95" customHeight="1" spans="1:13">
      <c r="A74" s="133" t="s">
        <v>87</v>
      </c>
      <c r="B74" s="133"/>
      <c r="C74" s="146" t="s">
        <v>346</v>
      </c>
      <c r="D74" s="147">
        <f>ROUND((D72/D71)*(D73*D70)/D53,2)</f>
        <v>740.64</v>
      </c>
      <c r="E74" s="174"/>
      <c r="F74" s="97"/>
      <c r="G74" s="97"/>
      <c r="H74" s="97"/>
      <c r="I74" s="97"/>
      <c r="J74" s="97"/>
      <c r="K74" s="97"/>
      <c r="L74" s="97"/>
      <c r="M74" s="97"/>
    </row>
    <row r="75" ht="6.95" customHeight="1" spans="1:13">
      <c r="A75" s="106"/>
      <c r="B75" s="117"/>
      <c r="C75" s="106"/>
      <c r="D75" s="117"/>
      <c r="E75" s="118"/>
      <c r="F75" s="97"/>
      <c r="G75" s="97"/>
      <c r="H75" s="97"/>
      <c r="I75" s="97"/>
      <c r="J75" s="97"/>
      <c r="K75" s="97"/>
      <c r="L75" s="97"/>
      <c r="M75" s="97"/>
    </row>
    <row r="76" ht="15.95" customHeight="1" spans="1:13">
      <c r="A76" s="112" t="s">
        <v>347</v>
      </c>
      <c r="B76" s="113" t="s">
        <v>267</v>
      </c>
      <c r="C76" s="114"/>
      <c r="D76" s="115"/>
      <c r="E76" s="116"/>
      <c r="F76" s="97"/>
      <c r="G76" s="97"/>
      <c r="H76" s="97"/>
      <c r="I76" s="97"/>
      <c r="J76" s="97"/>
      <c r="K76" s="97"/>
      <c r="L76" s="97"/>
      <c r="M76" s="97"/>
    </row>
    <row r="77" ht="6.95" customHeight="1" spans="1:13">
      <c r="A77" s="106"/>
      <c r="B77" s="117"/>
      <c r="C77" s="106"/>
      <c r="D77" s="117"/>
      <c r="E77" s="118"/>
      <c r="F77" s="97"/>
      <c r="G77" s="97"/>
      <c r="H77" s="97"/>
      <c r="I77" s="97"/>
      <c r="J77" s="97"/>
      <c r="K77" s="97"/>
      <c r="L77" s="97"/>
      <c r="M77" s="97"/>
    </row>
    <row r="78" ht="50.1" customHeight="1" spans="1:13">
      <c r="A78" s="106" t="s">
        <v>154</v>
      </c>
      <c r="B78" s="175" t="s">
        <v>348</v>
      </c>
      <c r="C78" s="106" t="s">
        <v>155</v>
      </c>
      <c r="D78" s="176">
        <f>'MOTORISTA_DIURNO_TIPO D'!D36</f>
        <v>6441.33</v>
      </c>
      <c r="E78" s="177"/>
      <c r="F78" s="178"/>
      <c r="G78" s="97"/>
      <c r="H78" s="97"/>
      <c r="I78" s="97"/>
      <c r="J78" s="97"/>
      <c r="K78" s="97"/>
      <c r="L78" s="97"/>
      <c r="M78" s="97"/>
    </row>
    <row r="79" ht="51.95" customHeight="1" spans="1:13">
      <c r="A79" s="106" t="s">
        <v>156</v>
      </c>
      <c r="B79" s="175" t="s">
        <v>349</v>
      </c>
      <c r="C79" s="106" t="s">
        <v>157</v>
      </c>
      <c r="D79" s="176">
        <f>'MOTORISTA_NOTURNO_TIPO D'!D37</f>
        <v>6793.41</v>
      </c>
      <c r="E79" s="177"/>
      <c r="F79" s="178"/>
      <c r="G79" s="97"/>
      <c r="H79" s="97"/>
      <c r="I79" s="97"/>
      <c r="J79" s="97"/>
      <c r="K79" s="97"/>
      <c r="L79" s="97"/>
      <c r="M79" s="97"/>
    </row>
    <row r="80" ht="21" customHeight="1" spans="1:13">
      <c r="A80" s="133" t="s">
        <v>87</v>
      </c>
      <c r="B80" s="133"/>
      <c r="C80" s="106" t="s">
        <v>350</v>
      </c>
      <c r="D80" s="179">
        <f>SUM(D78:D79)</f>
        <v>13234.74</v>
      </c>
      <c r="E80" s="180"/>
      <c r="F80" s="180"/>
      <c r="G80" s="97"/>
      <c r="H80" s="97"/>
      <c r="I80" s="97"/>
      <c r="J80" s="97"/>
      <c r="K80" s="97"/>
      <c r="L80" s="97"/>
      <c r="M80" s="97"/>
    </row>
    <row r="81" ht="8.1" customHeight="1" spans="1:13">
      <c r="A81" s="106"/>
      <c r="B81" s="117"/>
      <c r="C81" s="106"/>
      <c r="D81" s="181"/>
      <c r="E81" s="180"/>
      <c r="F81" s="180"/>
      <c r="G81" s="97"/>
      <c r="H81" s="97"/>
      <c r="I81" s="97"/>
      <c r="J81" s="97"/>
      <c r="K81" s="97"/>
      <c r="L81" s="97"/>
      <c r="M81" s="97"/>
    </row>
    <row r="82" ht="8.1" customHeight="1" spans="1:13">
      <c r="A82" s="106"/>
      <c r="B82" s="117"/>
      <c r="C82" s="106"/>
      <c r="D82" s="181"/>
      <c r="E82" s="180"/>
      <c r="F82" s="180"/>
      <c r="G82" s="97"/>
      <c r="H82" s="97"/>
      <c r="I82" s="97"/>
      <c r="J82" s="97"/>
      <c r="K82" s="97"/>
      <c r="L82" s="97"/>
      <c r="M82" s="97"/>
    </row>
    <row r="83" ht="8.1" customHeight="1" spans="1:13">
      <c r="A83" s="106"/>
      <c r="B83" s="117"/>
      <c r="C83" s="106"/>
      <c r="D83" s="181"/>
      <c r="E83" s="180"/>
      <c r="F83" s="180"/>
      <c r="G83" s="97"/>
      <c r="H83" s="97"/>
      <c r="I83" s="97"/>
      <c r="J83" s="97"/>
      <c r="K83" s="97"/>
      <c r="L83" s="97"/>
      <c r="M83" s="97"/>
    </row>
    <row r="84" ht="15.95" customHeight="1" spans="1:13">
      <c r="A84" s="112" t="s">
        <v>351</v>
      </c>
      <c r="B84" s="113" t="s">
        <v>352</v>
      </c>
      <c r="C84" s="114"/>
      <c r="D84" s="115"/>
      <c r="E84" s="116"/>
      <c r="F84" s="182"/>
      <c r="G84" s="97"/>
      <c r="H84" s="97"/>
      <c r="I84" s="97"/>
      <c r="J84" s="97"/>
      <c r="K84" s="97"/>
      <c r="L84" s="97"/>
      <c r="M84" s="97"/>
    </row>
    <row r="85" ht="6.95" customHeight="1" spans="1:13">
      <c r="A85" s="106"/>
      <c r="B85" s="117"/>
      <c r="C85" s="106"/>
      <c r="D85" s="117"/>
      <c r="E85" s="118"/>
      <c r="F85" s="97"/>
      <c r="G85" s="97"/>
      <c r="H85" s="97"/>
      <c r="I85" s="97"/>
      <c r="J85" s="97"/>
      <c r="K85" s="97"/>
      <c r="L85" s="97"/>
      <c r="M85" s="97"/>
    </row>
    <row r="86" ht="38.1" customHeight="1" spans="1:13">
      <c r="A86" s="106" t="s">
        <v>167</v>
      </c>
      <c r="B86" s="175" t="s">
        <v>534</v>
      </c>
      <c r="C86" s="106" t="s">
        <v>155</v>
      </c>
      <c r="D86" s="183">
        <f>'EQUIP_TIPO D'!D434</f>
        <v>2981.04</v>
      </c>
      <c r="E86" s="177"/>
      <c r="F86" s="180"/>
      <c r="G86" s="97"/>
      <c r="H86" s="97"/>
      <c r="I86" s="97"/>
      <c r="J86" s="97"/>
      <c r="K86" s="97"/>
      <c r="L86" s="97"/>
      <c r="M86" s="97"/>
    </row>
    <row r="87" ht="20.1" customHeight="1" spans="1:13">
      <c r="A87" s="133" t="s">
        <v>87</v>
      </c>
      <c r="B87" s="133"/>
      <c r="C87" s="106" t="s">
        <v>350</v>
      </c>
      <c r="D87" s="183">
        <f>SUM(D86:D86)</f>
        <v>2981.04</v>
      </c>
      <c r="E87" s="180"/>
      <c r="F87" s="180"/>
      <c r="G87" s="97"/>
      <c r="H87" s="97"/>
      <c r="I87" s="97"/>
      <c r="J87" s="97"/>
      <c r="K87" s="97"/>
      <c r="L87" s="97"/>
      <c r="M87" s="97"/>
    </row>
    <row r="88" ht="8.1" customHeight="1" spans="1:13">
      <c r="A88" s="106"/>
      <c r="B88" s="117"/>
      <c r="C88" s="106"/>
      <c r="D88" s="181"/>
      <c r="E88" s="180"/>
      <c r="F88" s="180"/>
      <c r="G88" s="97"/>
      <c r="H88" s="97"/>
      <c r="I88" s="97"/>
      <c r="J88" s="97"/>
      <c r="K88" s="97"/>
      <c r="L88" s="97"/>
      <c r="M88" s="97"/>
    </row>
    <row r="89" ht="24.95" customHeight="1" spans="1:13">
      <c r="A89" s="112" t="s">
        <v>354</v>
      </c>
      <c r="B89" s="113" t="s">
        <v>258</v>
      </c>
      <c r="C89" s="114" t="s">
        <v>45</v>
      </c>
      <c r="D89" s="184">
        <f>ROUND(SUM(D32+D37+D46+D56+D66+D74+D80+D87),2)</f>
        <v>29991.84</v>
      </c>
      <c r="E89" s="177"/>
      <c r="F89" s="185"/>
      <c r="G89" s="137"/>
      <c r="H89" s="97"/>
      <c r="I89" s="97"/>
      <c r="J89" s="97"/>
      <c r="K89" s="97"/>
      <c r="L89" s="97"/>
      <c r="M89" s="97"/>
    </row>
    <row r="90" ht="9" customHeight="1" spans="1:13">
      <c r="A90" s="106"/>
      <c r="B90" s="119"/>
      <c r="C90" s="106"/>
      <c r="D90" s="186"/>
      <c r="E90" s="187"/>
      <c r="F90" s="97"/>
      <c r="G90" s="97"/>
      <c r="H90" s="97"/>
      <c r="I90" s="97"/>
      <c r="J90" s="97"/>
      <c r="K90" s="97"/>
      <c r="L90" s="97"/>
      <c r="M90" s="97"/>
    </row>
    <row r="91" ht="24.95" customHeight="1" spans="1:13">
      <c r="A91" s="112" t="s">
        <v>355</v>
      </c>
      <c r="B91" s="113" t="s">
        <v>260</v>
      </c>
      <c r="C91" s="114" t="s">
        <v>45</v>
      </c>
      <c r="D91" s="184">
        <f>ROUND(D89*1.2302,2)</f>
        <v>36895.96</v>
      </c>
      <c r="E91" s="188"/>
      <c r="F91" s="97"/>
      <c r="G91" s="123"/>
      <c r="H91" s="97"/>
      <c r="I91" s="97"/>
      <c r="J91" s="97"/>
      <c r="K91" s="97"/>
      <c r="L91" s="97"/>
      <c r="M91" s="97"/>
    </row>
    <row r="92" ht="9.95" customHeight="1" spans="1:13">
      <c r="A92" s="189"/>
      <c r="B92" s="190"/>
      <c r="C92" s="189"/>
      <c r="D92" s="191"/>
      <c r="E92" s="192"/>
      <c r="F92" s="97"/>
      <c r="G92" s="193"/>
      <c r="H92" s="97"/>
      <c r="I92" s="97"/>
      <c r="J92" s="97"/>
      <c r="K92" s="97"/>
      <c r="L92" s="97"/>
      <c r="M92" s="97"/>
    </row>
    <row r="93" s="90" customFormat="1" ht="32.1" customHeight="1" spans="1:13">
      <c r="A93" s="194" t="s">
        <v>261</v>
      </c>
      <c r="B93" s="194"/>
      <c r="C93" s="194"/>
      <c r="D93" s="194"/>
      <c r="E93" s="195"/>
      <c r="F93" s="196"/>
      <c r="G93" s="196"/>
      <c r="H93" s="196"/>
      <c r="I93" s="196"/>
      <c r="J93" s="196"/>
      <c r="K93" s="196"/>
      <c r="L93" s="196"/>
      <c r="M93" s="196"/>
    </row>
    <row r="94" s="90" customFormat="1" ht="57" customHeight="1" spans="1:13">
      <c r="A94" s="197" t="s">
        <v>356</v>
      </c>
      <c r="B94" s="197"/>
      <c r="C94" s="197"/>
      <c r="D94" s="197"/>
      <c r="E94" s="195"/>
      <c r="F94" s="196"/>
      <c r="G94" s="196"/>
      <c r="H94" s="196"/>
      <c r="I94" s="196"/>
      <c r="J94" s="196"/>
      <c r="K94" s="196"/>
      <c r="L94" s="196"/>
      <c r="M94" s="196"/>
    </row>
    <row r="95" s="90" customFormat="1" ht="24" customHeight="1" spans="1:13">
      <c r="A95" s="198" t="s">
        <v>357</v>
      </c>
      <c r="B95" s="198"/>
      <c r="C95" s="198"/>
      <c r="D95" s="198"/>
      <c r="E95" s="195"/>
      <c r="F95" s="196"/>
      <c r="G95" s="196"/>
      <c r="H95" s="196"/>
      <c r="I95" s="196"/>
      <c r="J95" s="196"/>
      <c r="K95" s="196"/>
      <c r="L95" s="196"/>
      <c r="M95" s="196"/>
    </row>
    <row r="96" s="90" customFormat="1" ht="24" customHeight="1" spans="1:13">
      <c r="A96" s="197" t="s">
        <v>358</v>
      </c>
      <c r="B96" s="197"/>
      <c r="C96" s="197"/>
      <c r="D96" s="197"/>
      <c r="E96" s="195"/>
      <c r="F96" s="196"/>
      <c r="G96" s="196"/>
      <c r="H96" s="196"/>
      <c r="I96" s="196"/>
      <c r="J96" s="196"/>
      <c r="K96" s="196"/>
      <c r="L96" s="196"/>
      <c r="M96" s="196"/>
    </row>
    <row r="97" s="90" customFormat="1" ht="24" customHeight="1" spans="1:13">
      <c r="A97" s="197" t="s">
        <v>359</v>
      </c>
      <c r="B97" s="197"/>
      <c r="C97" s="197"/>
      <c r="D97" s="197"/>
      <c r="E97" s="195"/>
      <c r="F97" s="196"/>
      <c r="G97" s="196"/>
      <c r="H97" s="196"/>
      <c r="I97" s="196"/>
      <c r="J97" s="196"/>
      <c r="K97" s="196"/>
      <c r="L97" s="196"/>
      <c r="M97" s="196"/>
    </row>
    <row r="98" s="90" customFormat="1" ht="48.95" customHeight="1" spans="1:13">
      <c r="A98" s="197" t="s">
        <v>360</v>
      </c>
      <c r="B98" s="197"/>
      <c r="C98" s="197"/>
      <c r="D98" s="197"/>
      <c r="E98" s="195"/>
      <c r="F98" s="196"/>
      <c r="G98" s="196"/>
      <c r="H98" s="196"/>
      <c r="I98" s="196"/>
      <c r="J98" s="196"/>
      <c r="K98" s="196"/>
      <c r="L98" s="196"/>
      <c r="M98" s="196"/>
    </row>
    <row r="99" s="90" customFormat="1" ht="44.1" customHeight="1" spans="1:13">
      <c r="A99" s="197" t="s">
        <v>295</v>
      </c>
      <c r="B99" s="197"/>
      <c r="C99" s="197"/>
      <c r="D99" s="197"/>
      <c r="F99" s="196"/>
      <c r="G99" s="196"/>
      <c r="H99" s="196"/>
      <c r="I99" s="196"/>
      <c r="J99" s="196"/>
      <c r="K99" s="196"/>
      <c r="L99" s="196"/>
      <c r="M99" s="196"/>
    </row>
    <row r="100" spans="4:13">
      <c r="D100" s="199"/>
      <c r="E100" s="199"/>
      <c r="F100" s="97"/>
      <c r="G100" s="97"/>
      <c r="H100" s="97"/>
      <c r="I100" s="97"/>
      <c r="J100" s="97"/>
      <c r="K100" s="97"/>
      <c r="L100" s="97"/>
      <c r="M100" s="97"/>
    </row>
    <row r="101" spans="6:13">
      <c r="F101" s="97"/>
      <c r="G101" s="97"/>
      <c r="H101" s="97"/>
      <c r="I101" s="97"/>
      <c r="J101" s="97"/>
      <c r="K101" s="97"/>
      <c r="L101" s="97"/>
      <c r="M101" s="97"/>
    </row>
    <row r="102" spans="6:13">
      <c r="F102" s="97"/>
      <c r="G102" s="97"/>
      <c r="H102" s="97"/>
      <c r="I102" s="97"/>
      <c r="J102" s="97"/>
      <c r="K102" s="97"/>
      <c r="L102" s="97"/>
      <c r="M102" s="97"/>
    </row>
  </sheetData>
  <mergeCells count="32">
    <mergeCell ref="A1:D1"/>
    <mergeCell ref="A2:D2"/>
    <mergeCell ref="A3:D3"/>
    <mergeCell ref="A4:D4"/>
    <mergeCell ref="A5:D5"/>
    <mergeCell ref="A6:D6"/>
    <mergeCell ref="A7:D7"/>
    <mergeCell ref="A23:D23"/>
    <mergeCell ref="B27:C27"/>
    <mergeCell ref="B28:C28"/>
    <mergeCell ref="B29:C29"/>
    <mergeCell ref="A32:B32"/>
    <mergeCell ref="A37:B37"/>
    <mergeCell ref="A46:B46"/>
    <mergeCell ref="A48:D48"/>
    <mergeCell ref="A56:B56"/>
    <mergeCell ref="A66:B66"/>
    <mergeCell ref="A74:B74"/>
    <mergeCell ref="A80:B80"/>
    <mergeCell ref="A87:B87"/>
    <mergeCell ref="A93:D93"/>
    <mergeCell ref="A94:D94"/>
    <mergeCell ref="A95:D95"/>
    <mergeCell ref="A96:D96"/>
    <mergeCell ref="A97:D97"/>
    <mergeCell ref="A98:D98"/>
    <mergeCell ref="A99:D99"/>
    <mergeCell ref="A26:A29"/>
    <mergeCell ref="A41:A42"/>
    <mergeCell ref="C41:C42"/>
    <mergeCell ref="A8:B22"/>
    <mergeCell ref="C8:D22"/>
  </mergeCells>
  <printOptions horizontalCentered="1"/>
  <pageMargins left="0.251388888888889" right="0.251388888888889" top="0.751388888888889" bottom="0.751388888888889" header="0.511805555555555" footer="0.511805555555555"/>
  <pageSetup paperSize="9" scale="83" orientation="portrait" horizontalDpi="300" verticalDpi="300"/>
  <headerFooter/>
  <rowBreaks count="4" manualBreakCount="4">
    <brk id="38" max="16383" man="1"/>
    <brk id="68" max="3" man="1"/>
    <brk id="75" max="3" man="1"/>
    <brk id="91" max="16383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4"/>
  <sheetViews>
    <sheetView view="pageBreakPreview" zoomScaleNormal="61" workbookViewId="0">
      <selection activeCell="K13" sqref="K13"/>
    </sheetView>
  </sheetViews>
  <sheetFormatPr defaultColWidth="8.99047619047619" defaultRowHeight="12.75" outlineLevelCol="3"/>
  <cols>
    <col min="1" max="1" width="42.4190476190476" style="57" customWidth="1"/>
    <col min="2" max="2" width="16.2857142857143" style="57" customWidth="1"/>
    <col min="3" max="3" width="57.4285714285714" style="57" customWidth="1"/>
    <col min="4" max="4" width="18.152380952381" style="57" customWidth="1"/>
    <col min="5" max="1024" width="9" style="57"/>
  </cols>
  <sheetData>
    <row r="1" ht="87" customHeight="1" spans="1:4">
      <c r="A1" s="74" t="s">
        <v>0</v>
      </c>
      <c r="B1" s="74"/>
      <c r="C1" s="74"/>
      <c r="D1" s="74"/>
    </row>
    <row r="2" ht="29.1" customHeight="1" spans="1:4">
      <c r="A2" s="75"/>
      <c r="B2" s="75"/>
      <c r="C2" s="75"/>
      <c r="D2" s="75"/>
    </row>
    <row r="3" ht="30" customHeight="1" spans="1:4">
      <c r="A3" s="76" t="s">
        <v>535</v>
      </c>
      <c r="B3" s="76"/>
      <c r="C3" s="76"/>
      <c r="D3" s="76"/>
    </row>
    <row r="4" ht="96" customHeight="1" spans="1:4">
      <c r="A4" s="77" t="s">
        <v>536</v>
      </c>
      <c r="B4" s="78" t="s">
        <v>2</v>
      </c>
      <c r="C4" s="78"/>
      <c r="D4" s="78"/>
    </row>
    <row r="5" ht="43.5" customHeight="1" spans="1:4">
      <c r="A5" s="77" t="s">
        <v>39</v>
      </c>
      <c r="B5" s="79" t="s">
        <v>537</v>
      </c>
      <c r="C5" s="79"/>
      <c r="D5" s="79"/>
    </row>
    <row r="6" ht="36.95" customHeight="1" spans="1:4">
      <c r="A6" s="80" t="s">
        <v>538</v>
      </c>
      <c r="B6" s="80"/>
      <c r="C6" s="80"/>
      <c r="D6" s="80"/>
    </row>
    <row r="7" ht="43.5" customHeight="1" spans="1:4">
      <c r="A7" s="81" t="s">
        <v>539</v>
      </c>
      <c r="B7" s="81"/>
      <c r="C7" s="81" t="s">
        <v>540</v>
      </c>
      <c r="D7" s="81"/>
    </row>
    <row r="8" ht="38.1" customHeight="1" spans="1:4">
      <c r="A8" s="81" t="s">
        <v>541</v>
      </c>
      <c r="B8" s="82" t="s">
        <v>542</v>
      </c>
      <c r="C8" s="83">
        <v>0.015</v>
      </c>
      <c r="D8" s="83"/>
    </row>
    <row r="9" ht="38.1" customHeight="1" spans="1:4">
      <c r="A9" s="81" t="s">
        <v>543</v>
      </c>
      <c r="B9" s="82" t="s">
        <v>544</v>
      </c>
      <c r="C9" s="83">
        <v>0.0086</v>
      </c>
      <c r="D9" s="83"/>
    </row>
    <row r="10" ht="38.1" customHeight="1" spans="1:4">
      <c r="A10" s="81" t="s">
        <v>545</v>
      </c>
      <c r="B10" s="82" t="s">
        <v>546</v>
      </c>
      <c r="C10" s="83">
        <v>0.0085</v>
      </c>
      <c r="D10" s="83"/>
    </row>
    <row r="11" ht="38.1" customHeight="1" spans="1:4">
      <c r="A11" s="81" t="s">
        <v>547</v>
      </c>
      <c r="B11" s="82" t="s">
        <v>548</v>
      </c>
      <c r="C11" s="83"/>
      <c r="D11" s="83"/>
    </row>
    <row r="12" ht="38.1" customHeight="1" spans="1:4">
      <c r="A12" s="81" t="s">
        <v>549</v>
      </c>
      <c r="B12" s="82" t="s">
        <v>550</v>
      </c>
      <c r="C12" s="83">
        <v>0.035</v>
      </c>
      <c r="D12" s="83"/>
    </row>
    <row r="13" ht="38.1" customHeight="1" spans="1:4">
      <c r="A13" s="81" t="s">
        <v>551</v>
      </c>
      <c r="B13" s="82" t="s">
        <v>552</v>
      </c>
      <c r="C13" s="83">
        <v>0.0865</v>
      </c>
      <c r="D13" s="83"/>
    </row>
    <row r="14" ht="38.1" customHeight="1" spans="1:4">
      <c r="A14" s="84" t="s">
        <v>553</v>
      </c>
      <c r="B14" s="82"/>
      <c r="C14" s="83">
        <v>0.045</v>
      </c>
      <c r="D14" s="83"/>
    </row>
    <row r="15" ht="43.5" customHeight="1" spans="1:4">
      <c r="A15" s="85" t="s">
        <v>51</v>
      </c>
      <c r="B15" s="85"/>
      <c r="C15" s="86">
        <f>((((1+(C8+C9))*(1+C10)*(1+C12))/(1-(C13+C14)))-1)*100</f>
        <v>23.0202787564767</v>
      </c>
      <c r="D15" s="86"/>
    </row>
    <row r="16" ht="45" customHeight="1" spans="1:4">
      <c r="A16" s="87" t="s">
        <v>554</v>
      </c>
      <c r="B16" s="87"/>
      <c r="C16" s="87"/>
      <c r="D16" s="87"/>
    </row>
    <row r="17" spans="1:4">
      <c r="A17" s="87"/>
      <c r="B17" s="87"/>
      <c r="C17" s="87"/>
      <c r="D17" s="87"/>
    </row>
    <row r="18" spans="1:4">
      <c r="A18" s="87"/>
      <c r="B18" s="87"/>
      <c r="C18" s="87"/>
      <c r="D18" s="87"/>
    </row>
    <row r="19" spans="1:4">
      <c r="A19" s="87"/>
      <c r="B19" s="87"/>
      <c r="C19" s="87"/>
      <c r="D19" s="87"/>
    </row>
    <row r="20" ht="15.75" spans="2:2">
      <c r="B20" s="88"/>
    </row>
    <row r="21" ht="15.75" spans="2:2">
      <c r="B21" s="89"/>
    </row>
    <row r="22" ht="15.75" spans="2:2">
      <c r="B22" s="88"/>
    </row>
    <row r="23" ht="15.75" spans="2:2">
      <c r="B23" s="88"/>
    </row>
    <row r="24" ht="15.75" spans="2:2">
      <c r="B24" s="89"/>
    </row>
  </sheetData>
  <mergeCells count="19">
    <mergeCell ref="A1:D1"/>
    <mergeCell ref="A2:D2"/>
    <mergeCell ref="A3:D3"/>
    <mergeCell ref="B4:D4"/>
    <mergeCell ref="B5:D5"/>
    <mergeCell ref="A6:D6"/>
    <mergeCell ref="A7:B7"/>
    <mergeCell ref="C7:D7"/>
    <mergeCell ref="C8:D8"/>
    <mergeCell ref="C9:D9"/>
    <mergeCell ref="C12:D12"/>
    <mergeCell ref="C13:D13"/>
    <mergeCell ref="C14:D14"/>
    <mergeCell ref="A15:B15"/>
    <mergeCell ref="C15:D15"/>
    <mergeCell ref="A16:D16"/>
    <mergeCell ref="B13:B14"/>
    <mergeCell ref="C10:D11"/>
    <mergeCell ref="A17:D19"/>
  </mergeCells>
  <printOptions horizontalCentered="1"/>
  <pageMargins left="0.251388888888889" right="0.251388888888889" top="0.751388888888889" bottom="0.751388888888889" header="0.511805555555555" footer="0.511805555555555"/>
  <pageSetup paperSize="9" scale="71" orientation="portrait" horizontalDpi="300" verticalDpi="300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view="pageBreakPreview" zoomScale="110" zoomScalePageLayoutView="110" zoomScaleNormal="100" topLeftCell="A5" workbookViewId="0">
      <selection activeCell="J1" sqref="J1"/>
    </sheetView>
  </sheetViews>
  <sheetFormatPr defaultColWidth="8.99047619047619" defaultRowHeight="15" outlineLevelCol="7"/>
  <cols>
    <col min="1" max="8" width="13.7142857142857" style="59" customWidth="1"/>
    <col min="9" max="1024" width="9" style="59"/>
  </cols>
  <sheetData>
    <row r="1" s="57" customFormat="1" ht="104.1" customHeight="1" spans="1:8">
      <c r="A1" s="60" t="s">
        <v>0</v>
      </c>
      <c r="B1" s="60"/>
      <c r="C1" s="60"/>
      <c r="D1" s="60"/>
      <c r="E1" s="60"/>
      <c r="F1" s="60"/>
      <c r="G1" s="60"/>
      <c r="H1" s="60"/>
    </row>
    <row r="2" s="57" customFormat="1" ht="102" customHeight="1" spans="1:8">
      <c r="A2" s="61" t="s">
        <v>536</v>
      </c>
      <c r="B2" s="62" t="s">
        <v>2</v>
      </c>
      <c r="C2" s="62"/>
      <c r="D2" s="62"/>
      <c r="E2" s="62"/>
      <c r="F2" s="62"/>
      <c r="G2" s="62"/>
      <c r="H2" s="62"/>
    </row>
    <row r="3" s="57" customFormat="1" ht="24" customHeight="1" spans="1:8">
      <c r="A3" s="63" t="s">
        <v>39</v>
      </c>
      <c r="B3" s="64" t="s">
        <v>537</v>
      </c>
      <c r="C3" s="64"/>
      <c r="D3" s="64"/>
      <c r="E3" s="64"/>
      <c r="F3" s="64"/>
      <c r="G3" s="64"/>
      <c r="H3" s="64"/>
    </row>
    <row r="4" s="57" customFormat="1" ht="27.95" customHeight="1" spans="1:8">
      <c r="A4" s="65" t="s">
        <v>555</v>
      </c>
      <c r="B4" s="65"/>
      <c r="C4" s="65"/>
      <c r="D4" s="65"/>
      <c r="E4" s="65"/>
      <c r="F4" s="65"/>
      <c r="G4" s="65"/>
      <c r="H4" s="65"/>
    </row>
    <row r="5" s="58" customFormat="1" ht="39" customHeight="1" spans="1:8">
      <c r="A5" s="66" t="s">
        <v>556</v>
      </c>
      <c r="B5" s="66"/>
      <c r="C5" s="66"/>
      <c r="D5" s="66"/>
      <c r="E5" s="66"/>
      <c r="F5" s="66"/>
      <c r="G5" s="66"/>
      <c r="H5" s="66"/>
    </row>
    <row r="6" s="58" customFormat="1" ht="21" customHeight="1" spans="1:8">
      <c r="A6" s="67" t="s">
        <v>557</v>
      </c>
      <c r="B6" s="67"/>
      <c r="C6" s="67"/>
      <c r="D6" s="67"/>
      <c r="E6" s="67" t="s">
        <v>558</v>
      </c>
      <c r="F6" s="67"/>
      <c r="G6" s="67"/>
      <c r="H6" s="67"/>
    </row>
    <row r="7" s="58" customFormat="1" ht="21" customHeight="1" spans="1:8">
      <c r="A7" s="67" t="s">
        <v>559</v>
      </c>
      <c r="B7" s="67"/>
      <c r="C7" s="67"/>
      <c r="D7" s="67"/>
      <c r="E7" s="67"/>
      <c r="F7" s="67"/>
      <c r="G7" s="67"/>
      <c r="H7" s="67"/>
    </row>
    <row r="8" s="58" customFormat="1" ht="21" customHeight="1" spans="1:8">
      <c r="A8" s="67" t="s">
        <v>560</v>
      </c>
      <c r="B8" s="67"/>
      <c r="C8" s="67"/>
      <c r="D8" s="67"/>
      <c r="E8" s="67" t="s">
        <v>561</v>
      </c>
      <c r="F8" s="67"/>
      <c r="G8" s="67"/>
      <c r="H8" s="67"/>
    </row>
    <row r="9" s="58" customFormat="1" ht="21" customHeight="1" spans="1:8">
      <c r="A9" s="67" t="s">
        <v>562</v>
      </c>
      <c r="B9" s="67"/>
      <c r="C9" s="67"/>
      <c r="D9" s="68"/>
      <c r="E9" s="68"/>
      <c r="F9" s="68"/>
      <c r="G9" s="68"/>
      <c r="H9" s="68"/>
    </row>
    <row r="10" s="58" customFormat="1" ht="21" customHeight="1" spans="1:8">
      <c r="A10" s="67" t="s">
        <v>563</v>
      </c>
      <c r="B10" s="67"/>
      <c r="C10" s="67"/>
      <c r="D10" s="68"/>
      <c r="E10" s="68"/>
      <c r="F10" s="68"/>
      <c r="G10" s="68"/>
      <c r="H10" s="68"/>
    </row>
    <row r="11" s="58" customFormat="1" ht="21" customHeight="1" spans="1:8">
      <c r="A11" s="67" t="s">
        <v>564</v>
      </c>
      <c r="B11" s="67"/>
      <c r="C11" s="67"/>
      <c r="D11" s="68"/>
      <c r="E11" s="68"/>
      <c r="F11" s="68"/>
      <c r="G11" s="68"/>
      <c r="H11" s="68"/>
    </row>
    <row r="12" s="58" customFormat="1" ht="21" customHeight="1" spans="1:8">
      <c r="A12" s="67" t="s">
        <v>565</v>
      </c>
      <c r="B12" s="67"/>
      <c r="C12" s="67"/>
      <c r="D12" s="68"/>
      <c r="E12" s="68"/>
      <c r="F12" s="68"/>
      <c r="G12" s="68"/>
      <c r="H12" s="68"/>
    </row>
    <row r="13" s="58" customFormat="1" ht="21" customHeight="1" spans="1:8">
      <c r="A13" s="67" t="s">
        <v>566</v>
      </c>
      <c r="B13" s="67"/>
      <c r="C13" s="67"/>
      <c r="D13" s="68"/>
      <c r="E13" s="68"/>
      <c r="F13" s="68"/>
      <c r="G13" s="68"/>
      <c r="H13" s="68"/>
    </row>
    <row r="14" s="58" customFormat="1" ht="21" customHeight="1" spans="1:8">
      <c r="A14" s="67" t="s">
        <v>567</v>
      </c>
      <c r="B14" s="67"/>
      <c r="C14" s="67"/>
      <c r="D14" s="68"/>
      <c r="E14" s="68"/>
      <c r="F14" s="68"/>
      <c r="G14" s="68"/>
      <c r="H14" s="68"/>
    </row>
    <row r="15" s="58" customFormat="1" ht="21" customHeight="1" spans="1:8">
      <c r="A15" s="67" t="s">
        <v>568</v>
      </c>
      <c r="B15" s="67"/>
      <c r="C15" s="67"/>
      <c r="D15" s="68"/>
      <c r="E15" s="68"/>
      <c r="F15" s="68"/>
      <c r="G15" s="68"/>
      <c r="H15" s="68"/>
    </row>
    <row r="16" s="58" customFormat="1" ht="21" customHeight="1" spans="1:8">
      <c r="A16" s="67" t="s">
        <v>569</v>
      </c>
      <c r="B16" s="67"/>
      <c r="C16" s="67"/>
      <c r="D16" s="68"/>
      <c r="E16" s="68"/>
      <c r="F16" s="68"/>
      <c r="G16" s="68"/>
      <c r="H16" s="68"/>
    </row>
    <row r="17" s="58" customFormat="1" ht="21" customHeight="1" spans="1:8">
      <c r="A17" s="67" t="s">
        <v>570</v>
      </c>
      <c r="B17" s="67"/>
      <c r="C17" s="67"/>
      <c r="D17" s="68"/>
      <c r="E17" s="68"/>
      <c r="F17" s="68"/>
      <c r="G17" s="68"/>
      <c r="H17" s="68"/>
    </row>
    <row r="18" s="58" customFormat="1" ht="60" customHeight="1" spans="1:8">
      <c r="A18" s="69" t="s">
        <v>571</v>
      </c>
      <c r="B18" s="69"/>
      <c r="C18" s="69"/>
      <c r="D18" s="69"/>
      <c r="E18" s="69"/>
      <c r="F18" s="69"/>
      <c r="G18" s="69"/>
      <c r="H18" s="69"/>
    </row>
    <row r="19" s="58" customFormat="1" ht="62.1" customHeight="1" spans="1:8">
      <c r="A19" s="69" t="s">
        <v>572</v>
      </c>
      <c r="B19" s="69"/>
      <c r="C19" s="69"/>
      <c r="D19" s="69"/>
      <c r="E19" s="69"/>
      <c r="F19" s="69"/>
      <c r="G19" s="69"/>
      <c r="H19" s="69"/>
    </row>
    <row r="20" s="58" customFormat="1" ht="20.1" customHeight="1" spans="1:8">
      <c r="A20" s="67" t="s">
        <v>573</v>
      </c>
      <c r="B20" s="67"/>
      <c r="C20" s="67"/>
      <c r="D20" s="67"/>
      <c r="E20" s="67"/>
      <c r="F20" s="67"/>
      <c r="G20" s="67"/>
      <c r="H20" s="67"/>
    </row>
    <row r="21" s="58" customFormat="1" ht="20.1" customHeight="1" spans="1:8">
      <c r="A21" s="70" t="s">
        <v>574</v>
      </c>
      <c r="B21" s="70"/>
      <c r="C21" s="70"/>
      <c r="D21" s="70"/>
      <c r="E21" s="70"/>
      <c r="F21" s="70"/>
      <c r="G21" s="70"/>
      <c r="H21" s="70"/>
    </row>
    <row r="22" s="58" customFormat="1" ht="24.95" customHeight="1" spans="1:8">
      <c r="A22" s="70" t="s">
        <v>575</v>
      </c>
      <c r="B22" s="70"/>
      <c r="C22" s="70"/>
      <c r="D22" s="70"/>
      <c r="E22" s="70"/>
      <c r="F22" s="70"/>
      <c r="G22" s="70"/>
      <c r="H22" s="70"/>
    </row>
    <row r="23" s="58" customFormat="1" ht="29.1" customHeight="1" spans="1:8">
      <c r="A23" s="71" t="s">
        <v>576</v>
      </c>
      <c r="B23" s="71"/>
      <c r="C23" s="71"/>
      <c r="D23" s="71"/>
      <c r="E23" s="71" t="s">
        <v>576</v>
      </c>
      <c r="F23" s="71"/>
      <c r="G23" s="71"/>
      <c r="H23" s="71"/>
    </row>
    <row r="24" s="58" customFormat="1" ht="15.95" customHeight="1" spans="1:8">
      <c r="A24" s="72" t="s">
        <v>577</v>
      </c>
      <c r="B24" s="72"/>
      <c r="C24" s="72"/>
      <c r="D24" s="72"/>
      <c r="E24" s="72" t="s">
        <v>578</v>
      </c>
      <c r="F24" s="72"/>
      <c r="G24" s="72"/>
      <c r="H24" s="72"/>
    </row>
    <row r="25" s="58" customFormat="1" ht="30" customHeight="1" spans="1:8">
      <c r="A25" s="73"/>
      <c r="B25" s="73"/>
      <c r="C25" s="73"/>
      <c r="D25" s="73"/>
      <c r="E25" s="73"/>
      <c r="F25" s="73"/>
      <c r="G25" s="73"/>
      <c r="H25" s="73"/>
    </row>
    <row r="26" s="58" customFormat="1" ht="30" customHeight="1" spans="1:8">
      <c r="A26" s="73"/>
      <c r="B26" s="73"/>
      <c r="C26" s="73"/>
      <c r="D26" s="73"/>
      <c r="E26" s="73"/>
      <c r="F26" s="73"/>
      <c r="G26" s="73"/>
      <c r="H26" s="73"/>
    </row>
    <row r="27" s="58" customFormat="1" ht="30" customHeight="1" spans="1:8">
      <c r="A27" s="73"/>
      <c r="B27" s="73"/>
      <c r="C27" s="73"/>
      <c r="D27" s="73"/>
      <c r="E27" s="73"/>
      <c r="F27" s="73"/>
      <c r="G27" s="73"/>
      <c r="H27" s="73"/>
    </row>
  </sheetData>
  <mergeCells count="37">
    <mergeCell ref="A1:H1"/>
    <mergeCell ref="B2:H2"/>
    <mergeCell ref="B3:H3"/>
    <mergeCell ref="A4:H4"/>
    <mergeCell ref="A5:H5"/>
    <mergeCell ref="A6:D6"/>
    <mergeCell ref="E6:H6"/>
    <mergeCell ref="A7:H7"/>
    <mergeCell ref="A8:D8"/>
    <mergeCell ref="E8:H8"/>
    <mergeCell ref="A9:C9"/>
    <mergeCell ref="D9:H9"/>
    <mergeCell ref="A10:C10"/>
    <mergeCell ref="D10:H10"/>
    <mergeCell ref="A11:C11"/>
    <mergeCell ref="D11:H11"/>
    <mergeCell ref="A12:C12"/>
    <mergeCell ref="D12:H12"/>
    <mergeCell ref="A13:C13"/>
    <mergeCell ref="D13:H13"/>
    <mergeCell ref="A14:C14"/>
    <mergeCell ref="D14:H14"/>
    <mergeCell ref="A15:C15"/>
    <mergeCell ref="D15:H15"/>
    <mergeCell ref="A16:C16"/>
    <mergeCell ref="D16:H16"/>
    <mergeCell ref="A17:C17"/>
    <mergeCell ref="D17:H17"/>
    <mergeCell ref="A18:H18"/>
    <mergeCell ref="A19:H19"/>
    <mergeCell ref="A20:H20"/>
    <mergeCell ref="A21:H21"/>
    <mergeCell ref="A22:H22"/>
    <mergeCell ref="A23:D23"/>
    <mergeCell ref="E23:H23"/>
    <mergeCell ref="A24:D24"/>
    <mergeCell ref="E24:H24"/>
  </mergeCells>
  <printOptions horizontalCentered="1"/>
  <pageMargins left="0.251388888888889" right="0.251388888888889" top="0.751388888888889" bottom="0.751388888888889" header="0.511805555555555" footer="0.511805555555555"/>
  <pageSetup paperSize="9" scale="88" orientation="portrait" horizontalDpi="300" verticalDpi="300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69"/>
  <sheetViews>
    <sheetView view="pageBreakPreview" zoomScaleNormal="100" workbookViewId="0">
      <selection activeCell="L18" sqref="L18"/>
    </sheetView>
  </sheetViews>
  <sheetFormatPr defaultColWidth="14.5619047619048" defaultRowHeight="15"/>
  <cols>
    <col min="1" max="1" width="16.5714285714286" style="2" customWidth="1"/>
    <col min="2" max="2" width="24.5714285714286" style="2" customWidth="1"/>
    <col min="3" max="4" width="15.5809523809524" style="2" customWidth="1"/>
    <col min="5" max="5" width="15" style="2"/>
    <col min="6" max="6" width="14.5809523809524" style="2"/>
    <col min="7" max="7" width="16.4285714285714" style="2" customWidth="1"/>
    <col min="8" max="8" width="39.1428571428571" style="2" customWidth="1"/>
    <col min="9" max="9" width="10.4285714285714" style="2" customWidth="1"/>
    <col min="10" max="26" width="9" style="2" customWidth="1"/>
    <col min="27" max="1024" width="14.5809523809524" style="2"/>
    <col min="1025" max="1025" width="14.5809523809524" style="31"/>
  </cols>
  <sheetData>
    <row r="1" ht="91" customHeight="1" spans="1:9">
      <c r="A1" s="32" t="s">
        <v>0</v>
      </c>
      <c r="B1" s="32"/>
      <c r="C1" s="32"/>
      <c r="D1" s="32"/>
      <c r="E1" s="32"/>
      <c r="F1" s="32"/>
      <c r="G1" s="32"/>
      <c r="H1" s="32"/>
      <c r="I1" s="25"/>
    </row>
    <row r="2" ht="37.5" customHeight="1" spans="1:9">
      <c r="A2" s="33" t="s">
        <v>579</v>
      </c>
      <c r="B2" s="33"/>
      <c r="C2" s="33"/>
      <c r="D2" s="33"/>
      <c r="E2" s="33"/>
      <c r="F2" s="33"/>
      <c r="G2" s="33"/>
      <c r="H2" s="33"/>
      <c r="I2" s="25"/>
    </row>
    <row r="3" ht="27.75" customHeight="1" spans="1:9">
      <c r="A3" s="34" t="s">
        <v>580</v>
      </c>
      <c r="B3" s="34"/>
      <c r="C3" s="34"/>
      <c r="D3" s="34"/>
      <c r="E3" s="34"/>
      <c r="F3" s="34"/>
      <c r="G3" s="34"/>
      <c r="H3" s="34"/>
      <c r="I3" s="26"/>
    </row>
    <row r="4" ht="40.5" customHeight="1" spans="1:9">
      <c r="A4" s="35" t="s">
        <v>5</v>
      </c>
      <c r="B4" s="35" t="s">
        <v>6</v>
      </c>
      <c r="C4" s="35"/>
      <c r="D4" s="35"/>
      <c r="E4" s="35"/>
      <c r="F4" s="35"/>
      <c r="G4" s="36" t="s">
        <v>581</v>
      </c>
      <c r="H4" s="36"/>
      <c r="I4" s="26"/>
    </row>
    <row r="5" ht="27.75" customHeight="1" spans="1:9">
      <c r="A5" s="37" t="s">
        <v>582</v>
      </c>
      <c r="B5" s="38" t="s">
        <v>583</v>
      </c>
      <c r="C5" s="38"/>
      <c r="D5" s="38"/>
      <c r="E5" s="38"/>
      <c r="F5" s="38"/>
      <c r="G5" s="39">
        <f>H11</f>
        <v>43000</v>
      </c>
      <c r="H5" s="39"/>
      <c r="I5" s="26"/>
    </row>
    <row r="6" ht="27.75" customHeight="1" spans="1:9">
      <c r="A6" s="37" t="s">
        <v>584</v>
      </c>
      <c r="B6" s="38" t="s">
        <v>585</v>
      </c>
      <c r="C6" s="38"/>
      <c r="D6" s="38"/>
      <c r="E6" s="38"/>
      <c r="F6" s="38"/>
      <c r="G6" s="39">
        <f>H12</f>
        <v>53000</v>
      </c>
      <c r="H6" s="39"/>
      <c r="I6" s="26"/>
    </row>
    <row r="7" ht="27.75" customHeight="1" spans="1:9">
      <c r="A7" s="40" t="s">
        <v>586</v>
      </c>
      <c r="B7" s="40"/>
      <c r="C7" s="40"/>
      <c r="D7" s="40"/>
      <c r="E7" s="40"/>
      <c r="F7" s="40"/>
      <c r="G7" s="40"/>
      <c r="H7" s="40"/>
      <c r="I7" s="26"/>
    </row>
    <row r="8" ht="27.75" customHeight="1" spans="1:9">
      <c r="A8" s="41" t="s">
        <v>587</v>
      </c>
      <c r="B8" s="41" t="s">
        <v>588</v>
      </c>
      <c r="C8" s="51" t="s">
        <v>589</v>
      </c>
      <c r="D8" s="52"/>
      <c r="E8" s="53"/>
      <c r="F8" s="41" t="s">
        <v>590</v>
      </c>
      <c r="G8" s="41"/>
      <c r="H8" s="41"/>
      <c r="I8" s="26"/>
    </row>
    <row r="9" ht="27.75" customHeight="1" spans="1:9">
      <c r="A9" s="41"/>
      <c r="B9" s="41"/>
      <c r="C9" s="43">
        <v>1</v>
      </c>
      <c r="D9" s="43">
        <v>2</v>
      </c>
      <c r="E9" s="54">
        <v>3</v>
      </c>
      <c r="F9" s="43" t="s">
        <v>591</v>
      </c>
      <c r="G9" s="43" t="s">
        <v>592</v>
      </c>
      <c r="H9" s="43" t="s">
        <v>593</v>
      </c>
      <c r="I9" s="26"/>
    </row>
    <row r="10" ht="27.75" customHeight="1" spans="1:9">
      <c r="A10" s="42" t="s">
        <v>334</v>
      </c>
      <c r="B10" s="42"/>
      <c r="C10" s="43"/>
      <c r="D10" s="43"/>
      <c r="E10" s="55"/>
      <c r="F10" s="43"/>
      <c r="G10" s="43"/>
      <c r="H10" s="43"/>
      <c r="I10" s="26"/>
    </row>
    <row r="11" ht="31.5" customHeight="1" spans="1:9">
      <c r="A11" s="37" t="s">
        <v>594</v>
      </c>
      <c r="B11" s="44" t="s">
        <v>595</v>
      </c>
      <c r="C11" s="45">
        <v>44470</v>
      </c>
      <c r="D11" s="45">
        <v>43000</v>
      </c>
      <c r="E11" s="46">
        <v>42800</v>
      </c>
      <c r="F11" s="46">
        <f>SMALL(C11:D11,1)</f>
        <v>43000</v>
      </c>
      <c r="G11" s="46">
        <f>AVERAGE(C11:E11)</f>
        <v>43423.3333333333</v>
      </c>
      <c r="H11" s="47">
        <f>MEDIAN(C11:E11)</f>
        <v>43000</v>
      </c>
      <c r="I11" s="27"/>
    </row>
    <row r="12" ht="27.75" customHeight="1" spans="1:10">
      <c r="A12" s="37" t="s">
        <v>596</v>
      </c>
      <c r="B12" s="44" t="s">
        <v>597</v>
      </c>
      <c r="C12" s="45">
        <v>58920</v>
      </c>
      <c r="D12" s="45">
        <v>53000</v>
      </c>
      <c r="E12" s="46">
        <v>52500</v>
      </c>
      <c r="F12" s="46">
        <f>SMALL(C12:D12,1)</f>
        <v>53000</v>
      </c>
      <c r="G12" s="46">
        <f>AVERAGE(C12:E12)</f>
        <v>54806.6666666667</v>
      </c>
      <c r="H12" s="47">
        <f>MEDIAN(C12:E12)</f>
        <v>53000</v>
      </c>
      <c r="I12" s="27"/>
      <c r="J12" s="28"/>
    </row>
    <row r="13" ht="30" customHeight="1" spans="1:9">
      <c r="A13" s="48" t="s">
        <v>598</v>
      </c>
      <c r="B13" s="48"/>
      <c r="C13" s="48"/>
      <c r="D13" s="48"/>
      <c r="E13" s="48"/>
      <c r="F13" s="48"/>
      <c r="G13" s="48"/>
      <c r="H13" s="48"/>
      <c r="I13" s="26"/>
    </row>
    <row r="14" ht="27.75" customHeight="1" spans="1:9">
      <c r="A14" s="49" t="s">
        <v>599</v>
      </c>
      <c r="B14" s="49"/>
      <c r="C14" s="49"/>
      <c r="D14" s="49"/>
      <c r="E14" s="49"/>
      <c r="F14" s="49"/>
      <c r="G14" s="49"/>
      <c r="H14" s="49"/>
      <c r="I14" s="26"/>
    </row>
    <row r="15" ht="21.75" customHeight="1" spans="1:9">
      <c r="A15" s="50" t="s">
        <v>600</v>
      </c>
      <c r="B15" s="50" t="s">
        <v>601</v>
      </c>
      <c r="C15" s="50"/>
      <c r="D15" s="50"/>
      <c r="E15" s="50"/>
      <c r="F15" s="50"/>
      <c r="G15" s="50"/>
      <c r="H15" s="50"/>
      <c r="I15" s="26"/>
    </row>
    <row r="16" ht="19.5" customHeight="1" spans="1:9">
      <c r="A16" s="56" t="s">
        <v>602</v>
      </c>
      <c r="B16" s="56"/>
      <c r="C16" s="56"/>
      <c r="D16" s="56"/>
      <c r="E16" s="56"/>
      <c r="F16" s="56"/>
      <c r="G16" s="56"/>
      <c r="H16" s="56"/>
      <c r="I16" s="26"/>
    </row>
    <row r="17" ht="31.5" customHeight="1" spans="1:9">
      <c r="A17" s="50" t="s">
        <v>600</v>
      </c>
      <c r="B17" s="50" t="s">
        <v>603</v>
      </c>
      <c r="C17" s="50"/>
      <c r="D17" s="50"/>
      <c r="E17" s="50"/>
      <c r="F17" s="50"/>
      <c r="G17" s="50"/>
      <c r="H17" s="50"/>
      <c r="I17" s="26"/>
    </row>
    <row r="18" ht="27.75" customHeight="1" spans="1:8">
      <c r="A18" s="56" t="s">
        <v>604</v>
      </c>
      <c r="B18" s="56"/>
      <c r="C18" s="56"/>
      <c r="D18" s="56"/>
      <c r="E18" s="56"/>
      <c r="F18" s="56"/>
      <c r="G18" s="56"/>
      <c r="H18" s="56"/>
    </row>
    <row r="19" ht="27.75" customHeight="1" spans="1:8">
      <c r="A19" s="50" t="s">
        <v>600</v>
      </c>
      <c r="B19" s="50" t="s">
        <v>605</v>
      </c>
      <c r="C19" s="50"/>
      <c r="D19" s="50"/>
      <c r="E19" s="50"/>
      <c r="F19" s="50"/>
      <c r="G19" s="50"/>
      <c r="H19" s="50"/>
    </row>
    <row r="20" ht="27.75" customHeight="1"/>
    <row r="21" ht="27.75" customHeight="1"/>
    <row r="22" ht="27.75" customHeight="1"/>
    <row r="23" ht="27.75" customHeight="1"/>
    <row r="24" ht="27.75" customHeight="1"/>
    <row r="25" ht="27.75" customHeight="1"/>
    <row r="26" ht="27.75" customHeight="1"/>
    <row r="27" ht="27.75" customHeight="1"/>
    <row r="28" ht="27.75" customHeight="1"/>
    <row r="29" ht="27.75" customHeight="1"/>
    <row r="30" ht="27.75" customHeight="1"/>
    <row r="31" ht="27.75" customHeight="1"/>
    <row r="32" ht="27.75" customHeight="1"/>
    <row r="33" ht="27.75" customHeight="1"/>
    <row r="34" ht="27.75" customHeight="1"/>
    <row r="35" ht="27.75" customHeight="1"/>
    <row r="36" ht="27.75" customHeight="1"/>
    <row r="37" ht="27.75" customHeight="1"/>
    <row r="38" ht="27.75" customHeight="1"/>
    <row r="39" ht="27.75" customHeight="1"/>
    <row r="40" ht="27.75" customHeight="1"/>
    <row r="41" ht="27.75" customHeight="1"/>
    <row r="42" ht="27.75" customHeight="1"/>
    <row r="43" ht="27.75" customHeight="1"/>
    <row r="44" ht="27.75" customHeight="1"/>
    <row r="45" ht="27.75" customHeight="1"/>
    <row r="46" ht="27.75" customHeight="1"/>
    <row r="47" ht="27.75" customHeight="1"/>
    <row r="48" ht="27.75" customHeight="1"/>
    <row r="49" ht="27.75" customHeight="1"/>
    <row r="50" ht="27.75" customHeight="1"/>
    <row r="51" ht="27.75" customHeight="1"/>
    <row r="52" ht="27.75" customHeight="1"/>
    <row r="53" ht="27.75" customHeight="1"/>
    <row r="54" ht="27.75" customHeight="1"/>
    <row r="55" ht="27.75" customHeight="1"/>
    <row r="56" ht="27.75" customHeight="1"/>
    <row r="57" ht="27.75" customHeight="1"/>
    <row r="58" ht="27.75" customHeight="1"/>
    <row r="59" ht="27.75" customHeight="1"/>
    <row r="60" ht="27.75" customHeight="1"/>
    <row r="61" ht="27.75" customHeight="1"/>
    <row r="62" ht="27.75" customHeight="1"/>
    <row r="63" ht="27.75" customHeight="1"/>
    <row r="64" ht="27.75" customHeight="1"/>
    <row r="65" ht="27.75" customHeight="1"/>
    <row r="66" ht="27.75" customHeight="1"/>
    <row r="67" ht="27.75" customHeight="1"/>
    <row r="68" ht="27.75" customHeight="1"/>
    <row r="69" ht="27.75" customHeight="1"/>
    <row r="70" ht="27.75" customHeight="1"/>
    <row r="71" ht="27.75" customHeight="1"/>
    <row r="72" ht="27.75" customHeight="1"/>
    <row r="73" ht="27.75" customHeight="1"/>
    <row r="74" ht="27.75" customHeight="1"/>
    <row r="75" ht="27.75" customHeight="1"/>
    <row r="76" ht="27.75" customHeight="1"/>
    <row r="77" ht="27.75" customHeight="1"/>
    <row r="78" ht="27.75" customHeight="1"/>
    <row r="79" ht="27.75" customHeight="1"/>
    <row r="80" ht="27.75" customHeight="1"/>
    <row r="81" ht="27.75" customHeight="1"/>
    <row r="82" ht="27.75" customHeight="1"/>
    <row r="83" ht="27.75" customHeight="1"/>
    <row r="84" ht="27.75" customHeight="1"/>
    <row r="85" ht="27.75" customHeight="1"/>
    <row r="86" ht="27.75" customHeight="1"/>
    <row r="87" ht="27.75" customHeight="1"/>
    <row r="88" ht="27.75" customHeight="1"/>
    <row r="89" ht="27.75" customHeight="1"/>
    <row r="90" ht="27.75" customHeight="1"/>
    <row r="91" ht="27.75" customHeight="1"/>
    <row r="92" ht="27.75" customHeight="1"/>
    <row r="93" ht="27.75" customHeight="1"/>
    <row r="94" ht="27.75" customHeight="1"/>
    <row r="95" ht="27.75" customHeight="1"/>
    <row r="96" ht="27.75" customHeight="1"/>
    <row r="97" ht="27.75" customHeight="1"/>
    <row r="98" ht="27.75" customHeight="1"/>
    <row r="99" ht="27.75" customHeight="1"/>
    <row r="100" ht="27.75" customHeight="1"/>
    <row r="101" ht="27.75" customHeight="1"/>
    <row r="102" ht="27.75" customHeight="1"/>
    <row r="103" ht="27.75" customHeight="1"/>
    <row r="104" ht="27.75" customHeight="1"/>
    <row r="105" ht="27.75" customHeight="1"/>
    <row r="106" ht="27.75" customHeight="1"/>
    <row r="107" ht="27.75" customHeight="1"/>
    <row r="108" ht="27.75" customHeight="1"/>
    <row r="109" ht="27.75" customHeight="1"/>
    <row r="110" ht="27.75" customHeight="1"/>
    <row r="111" ht="27.75" customHeight="1"/>
    <row r="112" ht="27.75" customHeight="1"/>
    <row r="113" ht="27.75" customHeight="1"/>
    <row r="114" ht="27.75" customHeight="1"/>
    <row r="115" ht="27.75" customHeight="1"/>
    <row r="116" ht="27.75" customHeight="1"/>
    <row r="117" ht="27.75" customHeight="1"/>
    <row r="118" ht="27.75" customHeight="1"/>
    <row r="119" ht="27.75" customHeight="1"/>
    <row r="120" ht="27.75" customHeight="1"/>
    <row r="121" ht="27.75" customHeight="1"/>
    <row r="122" ht="27.75" customHeight="1"/>
    <row r="123" ht="27.75" customHeight="1"/>
    <row r="124" ht="27.75" customHeight="1"/>
    <row r="125" ht="27.75" customHeight="1"/>
    <row r="126" ht="27.75" customHeight="1"/>
    <row r="127" ht="27.75" customHeight="1"/>
    <row r="128" ht="27.75" customHeight="1"/>
    <row r="129" ht="27.75" customHeight="1"/>
    <row r="130" ht="27.75" customHeight="1"/>
    <row r="131" ht="27.75" customHeight="1"/>
    <row r="132" ht="27.75" customHeight="1"/>
    <row r="133" ht="27.75" customHeight="1"/>
    <row r="134" ht="27.75" customHeight="1"/>
    <row r="135" ht="27.75" customHeight="1"/>
    <row r="136" ht="27.75" customHeight="1"/>
    <row r="137" ht="27.75" customHeight="1"/>
    <row r="138" ht="27.75" customHeight="1"/>
    <row r="139" ht="27.75" customHeight="1"/>
    <row r="140" ht="27.75" customHeight="1"/>
    <row r="141" ht="27.75" customHeight="1"/>
    <row r="142" ht="27.75" customHeight="1"/>
    <row r="143" ht="27.75" customHeight="1"/>
    <row r="144" ht="27.75" customHeight="1"/>
    <row r="145" ht="27.75" customHeight="1"/>
    <row r="146" ht="27.75" customHeight="1"/>
    <row r="147" ht="27.75" customHeight="1"/>
    <row r="148" ht="27.75" customHeight="1"/>
    <row r="149" ht="27.75" customHeight="1"/>
    <row r="150" ht="27.75" customHeight="1"/>
    <row r="151" ht="27.75" customHeight="1"/>
    <row r="152" ht="27.75" customHeight="1"/>
    <row r="153" ht="27.75" customHeight="1"/>
    <row r="154" ht="27.75" customHeight="1"/>
    <row r="155" ht="27.75" customHeight="1"/>
    <row r="156" ht="27.75" customHeight="1"/>
    <row r="157" ht="27.75" customHeight="1"/>
    <row r="158" ht="27.75" customHeight="1"/>
    <row r="159" ht="27.75" customHeight="1"/>
    <row r="160" ht="27.75" customHeight="1"/>
    <row r="161" ht="27.75" customHeight="1"/>
    <row r="162" ht="27.75" customHeight="1"/>
    <row r="163" ht="27.75" customHeight="1"/>
    <row r="164" ht="27.75" customHeight="1"/>
    <row r="165" ht="27.75" customHeight="1"/>
    <row r="166" ht="27.75" customHeight="1"/>
    <row r="167" ht="27.75" customHeight="1"/>
    <row r="168" ht="27.75" customHeight="1"/>
    <row r="169" ht="27.75" customHeight="1"/>
    <row r="170" ht="27.75" customHeight="1"/>
    <row r="171" ht="27.75" customHeight="1"/>
    <row r="172" ht="27.75" customHeight="1"/>
    <row r="173" ht="27.75" customHeight="1"/>
    <row r="174" ht="27.75" customHeight="1"/>
    <row r="175" ht="27.75" customHeight="1"/>
    <row r="176" ht="27.75" customHeight="1"/>
    <row r="177" ht="27.75" customHeight="1"/>
    <row r="178" ht="27.75" customHeight="1"/>
    <row r="179" ht="27.75" customHeight="1"/>
    <row r="180" ht="27.75" customHeight="1"/>
    <row r="181" ht="27.75" customHeight="1"/>
    <row r="182" ht="27.75" customHeight="1"/>
    <row r="183" ht="27.75" customHeight="1"/>
    <row r="184" ht="27.75" customHeight="1"/>
    <row r="185" ht="27.75" customHeight="1"/>
    <row r="186" ht="27.75" customHeight="1"/>
    <row r="187" ht="27.75" customHeight="1"/>
    <row r="188" ht="27.75" customHeight="1"/>
    <row r="189" ht="27.75" customHeight="1"/>
    <row r="190" ht="27.75" customHeight="1"/>
    <row r="191" ht="27.75" customHeight="1"/>
    <row r="192" ht="27.75" customHeight="1"/>
    <row r="193" ht="27.75" customHeight="1"/>
    <row r="194" ht="27.75" customHeight="1"/>
    <row r="195" ht="27.75" customHeight="1"/>
    <row r="196" ht="27.75" customHeight="1"/>
    <row r="197" ht="27.75" customHeight="1"/>
    <row r="198" ht="27.75" customHeight="1"/>
    <row r="199" ht="27.75" customHeight="1"/>
    <row r="200" ht="27.75" customHeight="1"/>
    <row r="201" ht="27.75" customHeight="1"/>
    <row r="202" ht="27.75" customHeight="1"/>
    <row r="203" ht="27.75" customHeight="1"/>
    <row r="204" ht="27.75" customHeight="1"/>
    <row r="205" ht="27.75" customHeight="1"/>
    <row r="206" ht="27.75" customHeight="1"/>
    <row r="207" ht="27.75" customHeight="1"/>
    <row r="208" ht="27.75" customHeight="1"/>
    <row r="209" ht="27.75" customHeight="1"/>
    <row r="210" ht="27.75" customHeight="1"/>
    <row r="211" ht="27.75" customHeight="1"/>
    <row r="212" ht="27.75" customHeight="1"/>
    <row r="213" ht="27.75" customHeight="1"/>
    <row r="214" ht="27.75" customHeight="1"/>
    <row r="215" ht="27.75" customHeight="1"/>
    <row r="216" ht="27.75" customHeight="1"/>
    <row r="217" ht="27.75" customHeight="1"/>
    <row r="218" ht="27.75" customHeight="1"/>
    <row r="219" ht="27.75" customHeight="1"/>
    <row r="220" ht="27.75" customHeight="1"/>
    <row r="221" ht="27.75" customHeight="1"/>
    <row r="222" ht="27.75" customHeight="1"/>
    <row r="223" ht="27.75" customHeight="1"/>
    <row r="224" ht="27.75" customHeight="1"/>
    <row r="225" ht="27.75" customHeight="1"/>
    <row r="226" ht="27.75" customHeight="1"/>
    <row r="227" ht="27.75" customHeight="1"/>
    <row r="228" ht="27.75" customHeight="1"/>
    <row r="229" ht="27.75" customHeight="1"/>
    <row r="230" ht="27.75" customHeight="1"/>
    <row r="231" ht="27.75" customHeight="1"/>
    <row r="232" ht="27.75" customHeight="1"/>
    <row r="233" ht="27.75" customHeight="1"/>
    <row r="234" ht="27.75" customHeight="1"/>
    <row r="235" ht="27.75" customHeight="1"/>
    <row r="236" ht="27.75" customHeight="1"/>
    <row r="237" ht="27.75" customHeight="1"/>
    <row r="238" ht="27.75" customHeight="1"/>
    <row r="239" ht="27.75" customHeight="1"/>
    <row r="240" ht="27.75" customHeight="1"/>
    <row r="241" ht="27.75" customHeight="1"/>
    <row r="242" ht="27.75" customHeight="1"/>
    <row r="243" ht="27.75" customHeight="1"/>
    <row r="244" ht="27.75" customHeight="1"/>
    <row r="245" ht="27.75" customHeight="1"/>
    <row r="246" ht="27.75" customHeight="1"/>
    <row r="247" ht="27.75" customHeight="1"/>
    <row r="248" ht="27.75" customHeight="1"/>
    <row r="249" ht="27.75" customHeight="1"/>
    <row r="250" ht="27.75" customHeight="1"/>
    <row r="251" ht="27.75" customHeight="1"/>
    <row r="252" ht="27.75" customHeight="1"/>
    <row r="253" ht="27.75" customHeight="1"/>
    <row r="254" ht="27.75" customHeight="1"/>
    <row r="255" ht="27.75" customHeight="1"/>
    <row r="256" ht="27.75" customHeight="1"/>
    <row r="257" ht="27.75" customHeight="1"/>
    <row r="258" ht="27.75" customHeight="1"/>
    <row r="259" ht="27.75" customHeight="1"/>
    <row r="260" ht="27.75" customHeight="1"/>
    <row r="261" ht="27.75" customHeight="1"/>
    <row r="262" ht="27.75" customHeight="1"/>
    <row r="263" ht="27.75" customHeight="1"/>
    <row r="264" ht="27.75" customHeight="1"/>
    <row r="265" ht="27.75" customHeight="1"/>
    <row r="266" ht="27.75" customHeight="1"/>
    <row r="267" ht="27.75" customHeight="1"/>
    <row r="268" ht="27.75" customHeight="1"/>
    <row r="269" ht="27.75" customHeight="1"/>
    <row r="270" ht="27.75" customHeight="1"/>
    <row r="271" ht="27.75" customHeight="1"/>
    <row r="272" ht="27.75" customHeight="1"/>
    <row r="273" ht="27.75" customHeight="1"/>
    <row r="274" ht="27.75" customHeight="1"/>
    <row r="275" ht="27.75" customHeight="1"/>
    <row r="276" ht="27.75" customHeight="1"/>
    <row r="277" ht="27.75" customHeight="1"/>
    <row r="278" ht="27.75" customHeight="1"/>
    <row r="279" ht="27.75" customHeight="1"/>
    <row r="280" ht="27.75" customHeight="1"/>
    <row r="281" ht="27.75" customHeight="1"/>
    <row r="282" ht="27.75" customHeight="1"/>
    <row r="283" ht="27.75" customHeight="1"/>
    <row r="284" ht="27.75" customHeight="1"/>
    <row r="285" ht="27.75" customHeight="1"/>
    <row r="286" ht="27.75" customHeight="1"/>
    <row r="287" ht="27.75" customHeight="1"/>
    <row r="288" ht="27.75" customHeight="1"/>
    <row r="289" ht="27.75" customHeight="1"/>
    <row r="290" ht="27.75" customHeight="1"/>
    <row r="291" ht="27.75" customHeight="1"/>
    <row r="292" ht="27.75" customHeight="1"/>
    <row r="293" ht="27.75" customHeight="1"/>
    <row r="294" ht="27.75" customHeight="1"/>
    <row r="295" ht="27.75" customHeight="1"/>
    <row r="296" ht="27.75" customHeight="1"/>
    <row r="297" ht="27.75" customHeight="1"/>
    <row r="298" ht="27.75" customHeight="1"/>
    <row r="299" ht="27.75" customHeight="1"/>
    <row r="300" ht="27.75" customHeight="1"/>
    <row r="301" ht="27.75" customHeight="1"/>
    <row r="302" ht="27.75" customHeight="1"/>
    <row r="303" ht="27.75" customHeight="1"/>
    <row r="304" ht="27.75" customHeight="1"/>
    <row r="305" ht="27.75" customHeight="1"/>
    <row r="306" ht="27.75" customHeight="1"/>
    <row r="307" ht="27.75" customHeight="1"/>
    <row r="308" ht="27.75" customHeight="1"/>
    <row r="309" ht="27.75" customHeight="1"/>
    <row r="310" ht="27.75" customHeight="1"/>
    <row r="311" ht="27.75" customHeight="1"/>
    <row r="312" ht="27.75" customHeight="1"/>
    <row r="313" ht="27.75" customHeight="1"/>
    <row r="314" ht="27.75" customHeight="1"/>
    <row r="315" ht="27.75" customHeight="1"/>
    <row r="316" ht="27.75" customHeight="1"/>
    <row r="317" ht="27.75" customHeight="1"/>
    <row r="318" ht="27.75" customHeight="1"/>
    <row r="319" ht="27.75" customHeight="1"/>
    <row r="320" ht="27.75" customHeight="1"/>
    <row r="321" ht="27.75" customHeight="1"/>
    <row r="322" ht="27.75" customHeight="1"/>
    <row r="323" ht="27.75" customHeight="1"/>
    <row r="324" ht="27.75" customHeight="1"/>
    <row r="325" ht="27.75" customHeight="1"/>
    <row r="326" ht="27.75" customHeight="1"/>
    <row r="327" ht="27.75" customHeight="1"/>
    <row r="328" ht="27.75" customHeight="1"/>
    <row r="329" ht="27.75" customHeight="1"/>
    <row r="330" ht="27.75" customHeight="1"/>
    <row r="331" ht="27.75" customHeight="1"/>
    <row r="332" ht="27.75" customHeight="1"/>
    <row r="333" ht="27.75" customHeight="1"/>
    <row r="334" ht="27.75" customHeight="1"/>
    <row r="335" ht="27.75" customHeight="1"/>
    <row r="336" ht="27.75" customHeight="1"/>
    <row r="337" ht="27.75" customHeight="1"/>
    <row r="338" ht="27.75" customHeight="1"/>
    <row r="339" ht="27.75" customHeight="1"/>
    <row r="340" ht="27.75" customHeight="1"/>
    <row r="341" ht="27.75" customHeight="1"/>
    <row r="342" ht="27.75" customHeight="1"/>
    <row r="343" ht="27.75" customHeight="1"/>
    <row r="344" ht="27.75" customHeight="1"/>
    <row r="345" ht="27.75" customHeight="1"/>
    <row r="346" ht="27.75" customHeight="1"/>
    <row r="347" ht="27.75" customHeight="1"/>
    <row r="348" ht="27.75" customHeight="1"/>
    <row r="349" ht="27.75" customHeight="1"/>
    <row r="350" ht="27.75" customHeight="1"/>
    <row r="351" ht="27.75" customHeight="1"/>
    <row r="352" ht="27.75" customHeight="1"/>
    <row r="353" ht="27.75" customHeight="1"/>
    <row r="354" ht="27.75" customHeight="1"/>
    <row r="355" ht="27.75" customHeight="1"/>
    <row r="356" ht="27.75" customHeight="1"/>
    <row r="357" ht="27.75" customHeight="1"/>
    <row r="358" ht="27.75" customHeight="1"/>
    <row r="359" ht="27.75" customHeight="1"/>
    <row r="360" ht="27.75" customHeight="1"/>
    <row r="361" ht="27.75" customHeight="1"/>
    <row r="362" ht="27.75" customHeight="1"/>
    <row r="363" ht="27.75" customHeight="1"/>
    <row r="364" ht="27.75" customHeight="1"/>
    <row r="365" ht="27.75" customHeight="1"/>
    <row r="366" ht="27.75" customHeight="1"/>
    <row r="367" ht="27.75" customHeight="1"/>
    <row r="368" ht="27.75" customHeight="1"/>
    <row r="369" ht="27.75" customHeight="1"/>
    <row r="370" ht="27.75" customHeight="1"/>
    <row r="371" ht="27.75" customHeight="1"/>
    <row r="372" ht="27.75" customHeight="1"/>
    <row r="373" ht="27.75" customHeight="1"/>
    <row r="374" ht="27.75" customHeight="1"/>
    <row r="375" ht="27.75" customHeight="1"/>
    <row r="376" ht="27.75" customHeight="1"/>
    <row r="377" ht="27.75" customHeight="1"/>
    <row r="378" ht="27.75" customHeight="1"/>
    <row r="379" ht="27.75" customHeight="1"/>
    <row r="380" ht="27.75" customHeight="1"/>
    <row r="381" ht="27.75" customHeight="1"/>
    <row r="382" ht="27.75" customHeight="1"/>
    <row r="383" ht="27.75" customHeight="1"/>
    <row r="384" ht="27.75" customHeight="1"/>
    <row r="385" ht="27.75" customHeight="1"/>
    <row r="386" ht="27.75" customHeight="1"/>
    <row r="387" ht="27.75" customHeight="1"/>
    <row r="388" ht="27.75" customHeight="1"/>
    <row r="389" ht="27.75" customHeight="1"/>
    <row r="390" ht="27.75" customHeight="1"/>
    <row r="391" ht="27.75" customHeight="1"/>
    <row r="392" ht="27.75" customHeight="1"/>
    <row r="393" ht="27.75" customHeight="1"/>
    <row r="394" ht="27.75" customHeight="1"/>
    <row r="395" ht="27.75" customHeight="1"/>
    <row r="396" ht="27.75" customHeight="1"/>
    <row r="397" ht="27.75" customHeight="1"/>
    <row r="398" ht="27.75" customHeight="1"/>
    <row r="399" ht="27.75" customHeight="1"/>
    <row r="400" ht="27.75" customHeight="1"/>
    <row r="401" ht="27.75" customHeight="1"/>
    <row r="402" ht="27.75" customHeight="1"/>
    <row r="403" ht="27.75" customHeight="1"/>
    <row r="404" ht="27.75" customHeight="1"/>
    <row r="405" ht="27.75" customHeight="1"/>
    <row r="406" ht="27.75" customHeight="1"/>
    <row r="407" ht="27.75" customHeight="1"/>
    <row r="408" ht="27.75" customHeight="1"/>
    <row r="409" ht="27.75" customHeight="1"/>
    <row r="410" ht="27.75" customHeight="1"/>
    <row r="411" ht="27.75" customHeight="1"/>
    <row r="412" ht="27.75" customHeight="1"/>
    <row r="413" ht="27.75" customHeight="1"/>
    <row r="414" ht="27.75" customHeight="1"/>
    <row r="415" ht="27.75" customHeight="1"/>
    <row r="416" ht="27.75" customHeight="1"/>
    <row r="417" ht="27.75" customHeight="1"/>
    <row r="418" ht="27.75" customHeight="1"/>
    <row r="419" ht="27.75" customHeight="1"/>
    <row r="420" ht="27.75" customHeight="1"/>
    <row r="421" ht="27.75" customHeight="1"/>
    <row r="422" ht="27.75" customHeight="1"/>
    <row r="423" ht="27.75" customHeight="1"/>
    <row r="424" ht="27.75" customHeight="1"/>
    <row r="425" ht="27.75" customHeight="1"/>
    <row r="426" ht="27.75" customHeight="1"/>
    <row r="427" ht="27.75" customHeight="1"/>
    <row r="428" ht="27.75" customHeight="1"/>
    <row r="429" ht="27.75" customHeight="1"/>
    <row r="430" ht="27.75" customHeight="1"/>
    <row r="431" ht="27.75" customHeight="1"/>
    <row r="432" ht="27.75" customHeight="1"/>
    <row r="433" ht="27.75" customHeight="1"/>
    <row r="434" ht="27.75" customHeight="1"/>
    <row r="435" ht="27.75" customHeight="1"/>
    <row r="436" ht="27.75" customHeight="1"/>
    <row r="437" ht="27.75" customHeight="1"/>
    <row r="438" ht="27.75" customHeight="1"/>
    <row r="439" ht="27.75" customHeight="1"/>
    <row r="440" ht="27.75" customHeight="1"/>
    <row r="441" ht="27.75" customHeight="1"/>
    <row r="442" ht="27.75" customHeight="1"/>
    <row r="443" ht="27.75" customHeight="1"/>
    <row r="444" ht="27.75" customHeight="1"/>
    <row r="445" ht="27.75" customHeight="1"/>
    <row r="446" ht="27.75" customHeight="1"/>
    <row r="447" ht="27.75" customHeight="1"/>
    <row r="448" ht="27.75" customHeight="1"/>
    <row r="449" ht="27.75" customHeight="1"/>
    <row r="450" ht="27.75" customHeight="1"/>
    <row r="451" ht="27.75" customHeight="1"/>
    <row r="452" ht="27.75" customHeight="1"/>
    <row r="453" ht="27.75" customHeight="1"/>
    <row r="454" ht="27.75" customHeight="1"/>
    <row r="455" ht="27.75" customHeight="1"/>
    <row r="456" ht="27.75" customHeight="1"/>
    <row r="457" ht="27.75" customHeight="1"/>
    <row r="458" ht="27.75" customHeight="1"/>
    <row r="459" ht="27.75" customHeight="1"/>
    <row r="460" ht="27.75" customHeight="1"/>
    <row r="461" ht="27.75" customHeight="1"/>
    <row r="462" ht="27.75" customHeight="1"/>
    <row r="463" ht="27.75" customHeight="1"/>
    <row r="464" ht="27.75" customHeight="1"/>
    <row r="465" ht="27.75" customHeight="1"/>
    <row r="466" ht="27.75" customHeight="1"/>
    <row r="467" ht="27.75" customHeight="1"/>
    <row r="468" ht="27.75" customHeight="1"/>
    <row r="469" ht="27.75" customHeight="1"/>
    <row r="470" ht="27.75" customHeight="1"/>
    <row r="471" ht="27.75" customHeight="1"/>
    <row r="472" ht="27.75" customHeight="1"/>
    <row r="473" ht="27.75" customHeight="1"/>
    <row r="474" ht="27.75" customHeight="1"/>
    <row r="475" ht="27.75" customHeight="1"/>
    <row r="476" ht="27.75" customHeight="1"/>
    <row r="477" ht="27.75" customHeight="1"/>
    <row r="478" ht="27.75" customHeight="1"/>
    <row r="479" ht="27.75" customHeight="1"/>
    <row r="480" ht="27.75" customHeight="1"/>
    <row r="481" ht="27.75" customHeight="1"/>
    <row r="482" ht="27.75" customHeight="1"/>
    <row r="483" ht="27.75" customHeight="1"/>
    <row r="484" ht="27.75" customHeight="1"/>
    <row r="485" ht="27.75" customHeight="1"/>
    <row r="486" ht="27.75" customHeight="1"/>
    <row r="487" ht="27.75" customHeight="1"/>
    <row r="488" ht="27.75" customHeight="1"/>
    <row r="489" ht="27.75" customHeight="1"/>
    <row r="490" ht="27.75" customHeight="1"/>
    <row r="491" ht="27.75" customHeight="1"/>
    <row r="492" ht="27.75" customHeight="1"/>
    <row r="493" ht="27.75" customHeight="1"/>
    <row r="494" ht="27.75" customHeight="1"/>
    <row r="495" ht="27.75" customHeight="1"/>
    <row r="496" ht="27.75" customHeight="1"/>
    <row r="497" ht="27.75" customHeight="1"/>
    <row r="498" ht="27.75" customHeight="1"/>
    <row r="499" ht="27.75" customHeight="1"/>
    <row r="500" ht="27.75" customHeight="1"/>
    <row r="501" ht="27.75" customHeight="1"/>
    <row r="502" ht="27.75" customHeight="1"/>
    <row r="503" ht="27.75" customHeight="1"/>
    <row r="504" ht="27.75" customHeight="1"/>
    <row r="505" ht="27.75" customHeight="1"/>
    <row r="506" ht="27.75" customHeight="1"/>
    <row r="507" ht="27.75" customHeight="1"/>
    <row r="508" ht="27.75" customHeight="1"/>
    <row r="509" ht="27.75" customHeight="1"/>
    <row r="510" ht="27.75" customHeight="1"/>
    <row r="511" ht="27.75" customHeight="1"/>
    <row r="512" ht="27.75" customHeight="1"/>
    <row r="513" ht="27.75" customHeight="1"/>
    <row r="514" ht="27.75" customHeight="1"/>
    <row r="515" ht="27.75" customHeight="1"/>
    <row r="516" ht="27.75" customHeight="1"/>
    <row r="517" ht="27.75" customHeight="1"/>
    <row r="518" ht="27.75" customHeight="1"/>
    <row r="519" ht="27.75" customHeight="1"/>
    <row r="520" ht="27.75" customHeight="1"/>
    <row r="521" ht="27.75" customHeight="1"/>
    <row r="522" ht="27.75" customHeight="1"/>
    <row r="523" ht="27.75" customHeight="1"/>
    <row r="524" ht="27.75" customHeight="1"/>
    <row r="525" ht="27.75" customHeight="1"/>
    <row r="526" ht="27.75" customHeight="1"/>
    <row r="527" ht="27.75" customHeight="1"/>
    <row r="528" ht="27.75" customHeight="1"/>
    <row r="529" ht="27.75" customHeight="1"/>
    <row r="530" ht="27.75" customHeight="1"/>
    <row r="531" ht="27.75" customHeight="1"/>
    <row r="532" ht="27.75" customHeight="1"/>
    <row r="533" ht="27.75" customHeight="1"/>
    <row r="534" ht="27.75" customHeight="1"/>
    <row r="535" ht="27.75" customHeight="1"/>
    <row r="536" ht="27.75" customHeight="1"/>
    <row r="537" ht="27.75" customHeight="1"/>
    <row r="538" ht="27.75" customHeight="1"/>
    <row r="539" ht="27.75" customHeight="1"/>
    <row r="540" ht="27.75" customHeight="1"/>
    <row r="541" ht="27.75" customHeight="1"/>
    <row r="542" ht="27.75" customHeight="1"/>
    <row r="543" ht="27.75" customHeight="1"/>
    <row r="544" ht="27.75" customHeight="1"/>
    <row r="545" ht="27.75" customHeight="1"/>
    <row r="546" ht="27.75" customHeight="1"/>
    <row r="547" ht="27.75" customHeight="1"/>
    <row r="548" ht="27.75" customHeight="1"/>
    <row r="549" ht="27.75" customHeight="1"/>
    <row r="550" ht="27.75" customHeight="1"/>
    <row r="551" ht="27.75" customHeight="1"/>
    <row r="552" ht="27.75" customHeight="1"/>
    <row r="553" ht="27.75" customHeight="1"/>
    <row r="554" ht="27.75" customHeight="1"/>
    <row r="555" ht="27.75" customHeight="1"/>
    <row r="556" ht="27.75" customHeight="1"/>
    <row r="557" ht="27.75" customHeight="1"/>
    <row r="558" ht="27.75" customHeight="1"/>
    <row r="559" ht="27.75" customHeight="1"/>
    <row r="560" ht="27.75" customHeight="1"/>
    <row r="561" ht="27.75" customHeight="1"/>
    <row r="562" ht="27.75" customHeight="1"/>
    <row r="563" ht="27.75" customHeight="1"/>
    <row r="564" ht="27.75" customHeight="1"/>
    <row r="565" ht="27.75" customHeight="1"/>
    <row r="566" ht="27.75" customHeight="1"/>
    <row r="567" ht="27.75" customHeight="1"/>
    <row r="568" ht="27.75" customHeight="1"/>
    <row r="569" ht="27.75" customHeight="1"/>
    <row r="570" ht="27.75" customHeight="1"/>
    <row r="571" ht="27.75" customHeight="1"/>
    <row r="572" ht="27.75" customHeight="1"/>
    <row r="573" ht="27.75" customHeight="1"/>
    <row r="574" ht="27.75" customHeight="1"/>
    <row r="575" ht="27.75" customHeight="1"/>
    <row r="576" ht="27.75" customHeight="1"/>
    <row r="577" ht="27.75" customHeight="1"/>
    <row r="578" ht="27.75" customHeight="1"/>
    <row r="579" ht="27.75" customHeight="1"/>
    <row r="580" ht="27.75" customHeight="1"/>
    <row r="581" ht="27.75" customHeight="1"/>
    <row r="582" ht="27.75" customHeight="1"/>
    <row r="583" ht="27.75" customHeight="1"/>
    <row r="584" ht="27.75" customHeight="1"/>
    <row r="585" ht="27.75" customHeight="1"/>
    <row r="586" ht="27.75" customHeight="1"/>
    <row r="587" ht="27.75" customHeight="1"/>
    <row r="588" ht="27.75" customHeight="1"/>
    <row r="589" ht="27.75" customHeight="1"/>
    <row r="590" ht="27.75" customHeight="1"/>
    <row r="591" ht="27.75" customHeight="1"/>
    <row r="592" ht="27.75" customHeight="1"/>
    <row r="593" ht="27.75" customHeight="1"/>
    <row r="594" ht="27.75" customHeight="1"/>
    <row r="595" ht="27.75" customHeight="1"/>
    <row r="596" ht="27.75" customHeight="1"/>
    <row r="597" ht="27.75" customHeight="1"/>
    <row r="598" ht="27.75" customHeight="1"/>
    <row r="599" ht="27.75" customHeight="1"/>
    <row r="600" ht="27.75" customHeight="1"/>
    <row r="601" ht="27.75" customHeight="1"/>
    <row r="602" ht="27.75" customHeight="1"/>
    <row r="603" ht="27.75" customHeight="1"/>
    <row r="604" ht="27.75" customHeight="1"/>
    <row r="605" ht="27.75" customHeight="1"/>
    <row r="606" ht="27.75" customHeight="1"/>
    <row r="607" ht="27.75" customHeight="1"/>
    <row r="608" ht="27.75" customHeight="1"/>
    <row r="609" ht="27.75" customHeight="1"/>
    <row r="610" ht="27.75" customHeight="1"/>
    <row r="611" ht="27.75" customHeight="1"/>
    <row r="612" ht="27.75" customHeight="1"/>
    <row r="613" ht="27.75" customHeight="1"/>
    <row r="614" ht="27.75" customHeight="1"/>
    <row r="615" ht="27.75" customHeight="1"/>
    <row r="616" ht="27.75" customHeight="1"/>
    <row r="617" ht="27.75" customHeight="1"/>
    <row r="618" ht="27.75" customHeight="1"/>
    <row r="619" ht="27.75" customHeight="1"/>
    <row r="620" ht="27.75" customHeight="1"/>
    <row r="621" ht="27.75" customHeight="1"/>
    <row r="622" ht="27.75" customHeight="1"/>
    <row r="623" ht="27.75" customHeight="1"/>
    <row r="624" ht="27.75" customHeight="1"/>
    <row r="625" ht="27.75" customHeight="1"/>
    <row r="626" ht="27.75" customHeight="1"/>
    <row r="627" ht="27.75" customHeight="1"/>
    <row r="628" ht="27.75" customHeight="1"/>
    <row r="629" ht="27.75" customHeight="1"/>
    <row r="630" ht="27.75" customHeight="1"/>
    <row r="631" ht="27.75" customHeight="1"/>
    <row r="632" ht="27.75" customHeight="1"/>
    <row r="633" ht="27.75" customHeight="1"/>
    <row r="634" ht="27.75" customHeight="1"/>
    <row r="635" ht="27.75" customHeight="1"/>
    <row r="636" ht="27.75" customHeight="1"/>
    <row r="637" ht="27.75" customHeight="1"/>
    <row r="638" ht="27.75" customHeight="1"/>
    <row r="639" ht="27.75" customHeight="1"/>
    <row r="640" ht="27.75" customHeight="1"/>
    <row r="641" ht="27.75" customHeight="1"/>
    <row r="642" ht="27.75" customHeight="1"/>
    <row r="643" ht="27.75" customHeight="1"/>
    <row r="644" ht="27.75" customHeight="1"/>
    <row r="645" ht="27.75" customHeight="1"/>
    <row r="646" ht="27.75" customHeight="1"/>
    <row r="647" ht="27.75" customHeight="1"/>
    <row r="648" ht="27.75" customHeight="1"/>
    <row r="649" ht="27.75" customHeight="1"/>
    <row r="650" ht="27.75" customHeight="1"/>
    <row r="651" ht="27.75" customHeight="1"/>
    <row r="652" ht="27.75" customHeight="1"/>
    <row r="653" ht="27.75" customHeight="1"/>
    <row r="654" ht="27.75" customHeight="1"/>
    <row r="655" ht="27.75" customHeight="1"/>
    <row r="656" ht="27.75" customHeight="1"/>
    <row r="657" ht="27.75" customHeight="1"/>
    <row r="658" ht="27.75" customHeight="1"/>
    <row r="659" ht="27.75" customHeight="1"/>
    <row r="660" ht="27.75" customHeight="1"/>
    <row r="661" ht="27.75" customHeight="1"/>
    <row r="662" ht="27.75" customHeight="1"/>
    <row r="663" ht="27.75" customHeight="1"/>
    <row r="664" ht="27.75" customHeight="1"/>
    <row r="665" ht="27.75" customHeight="1"/>
    <row r="666" ht="27.75" customHeight="1"/>
    <row r="667" ht="27.75" customHeight="1"/>
    <row r="668" ht="27.75" customHeight="1"/>
    <row r="669" ht="27.75" customHeight="1"/>
    <row r="670" ht="27.75" customHeight="1"/>
    <row r="671" ht="27.75" customHeight="1"/>
    <row r="672" ht="27.75" customHeight="1"/>
    <row r="673" ht="27.75" customHeight="1"/>
    <row r="674" ht="27.75" customHeight="1"/>
    <row r="675" ht="27.75" customHeight="1"/>
    <row r="676" ht="27.75" customHeight="1"/>
    <row r="677" ht="27.75" customHeight="1"/>
    <row r="678" ht="27.75" customHeight="1"/>
    <row r="679" ht="27.75" customHeight="1"/>
    <row r="680" ht="27.75" customHeight="1"/>
    <row r="681" ht="27.75" customHeight="1"/>
    <row r="682" ht="27.75" customHeight="1"/>
    <row r="683" ht="27.75" customHeight="1"/>
    <row r="684" ht="27.75" customHeight="1"/>
    <row r="685" ht="27.75" customHeight="1"/>
    <row r="686" ht="27.75" customHeight="1"/>
    <row r="687" ht="27.75" customHeight="1"/>
    <row r="688" ht="27.75" customHeight="1"/>
    <row r="689" ht="27.75" customHeight="1"/>
    <row r="690" ht="27.75" customHeight="1"/>
    <row r="691" ht="27.75" customHeight="1"/>
    <row r="692" ht="27.75" customHeight="1"/>
    <row r="693" ht="27.75" customHeight="1"/>
    <row r="694" ht="27.75" customHeight="1"/>
    <row r="695" ht="27.75" customHeight="1"/>
    <row r="696" ht="27.75" customHeight="1"/>
    <row r="697" ht="27.75" customHeight="1"/>
    <row r="698" ht="27.75" customHeight="1"/>
    <row r="699" ht="27.75" customHeight="1"/>
    <row r="700" ht="27.75" customHeight="1"/>
    <row r="701" ht="27.75" customHeight="1"/>
    <row r="702" ht="27.75" customHeight="1"/>
    <row r="703" ht="27.75" customHeight="1"/>
    <row r="704" ht="27.75" customHeight="1"/>
    <row r="705" ht="27.75" customHeight="1"/>
    <row r="706" ht="27.75" customHeight="1"/>
    <row r="707" ht="27.75" customHeight="1"/>
    <row r="708" ht="27.75" customHeight="1"/>
    <row r="709" ht="27.75" customHeight="1"/>
    <row r="710" ht="27.75" customHeight="1"/>
    <row r="711" ht="27.75" customHeight="1"/>
    <row r="712" ht="27.75" customHeight="1"/>
    <row r="713" ht="27.75" customHeight="1"/>
    <row r="714" ht="27.75" customHeight="1"/>
    <row r="715" ht="27.75" customHeight="1"/>
    <row r="716" ht="27.75" customHeight="1"/>
    <row r="717" ht="27.75" customHeight="1"/>
    <row r="718" ht="27.75" customHeight="1"/>
    <row r="719" ht="27.75" customHeight="1"/>
    <row r="720" ht="27.75" customHeight="1"/>
    <row r="721" ht="27.75" customHeight="1"/>
    <row r="722" ht="27.75" customHeight="1"/>
    <row r="723" ht="27.75" customHeight="1"/>
    <row r="724" ht="27.75" customHeight="1"/>
    <row r="725" ht="27.75" customHeight="1"/>
    <row r="726" ht="27.75" customHeight="1"/>
    <row r="727" ht="27.75" customHeight="1"/>
    <row r="728" ht="27.75" customHeight="1"/>
    <row r="729" ht="27.75" customHeight="1"/>
    <row r="730" ht="27.75" customHeight="1"/>
    <row r="731" ht="27.75" customHeight="1"/>
    <row r="732" ht="27.75" customHeight="1"/>
    <row r="733" ht="27.75" customHeight="1"/>
    <row r="734" ht="27.75" customHeight="1"/>
    <row r="735" ht="27.75" customHeight="1"/>
    <row r="736" ht="27.75" customHeight="1"/>
    <row r="737" ht="27.75" customHeight="1"/>
    <row r="738" ht="27.75" customHeight="1"/>
    <row r="739" ht="27.75" customHeight="1"/>
    <row r="740" ht="27.75" customHeight="1"/>
    <row r="741" ht="27.75" customHeight="1"/>
    <row r="742" ht="27.75" customHeight="1"/>
    <row r="743" ht="27.75" customHeight="1"/>
    <row r="744" ht="27.75" customHeight="1"/>
    <row r="745" ht="27.75" customHeight="1"/>
    <row r="746" ht="27.75" customHeight="1"/>
    <row r="747" ht="27.75" customHeight="1"/>
    <row r="748" ht="27.75" customHeight="1"/>
    <row r="749" ht="27.75" customHeight="1"/>
    <row r="750" ht="27.75" customHeight="1"/>
    <row r="751" ht="27.75" customHeight="1"/>
    <row r="752" ht="27.75" customHeight="1"/>
    <row r="753" ht="27.75" customHeight="1"/>
    <row r="754" ht="27.75" customHeight="1"/>
    <row r="755" ht="27.75" customHeight="1"/>
    <row r="756" ht="27.75" customHeight="1"/>
    <row r="757" ht="27.75" customHeight="1"/>
    <row r="758" ht="27.75" customHeight="1"/>
    <row r="759" ht="27.75" customHeight="1"/>
    <row r="760" ht="27.75" customHeight="1"/>
    <row r="761" ht="27.75" customHeight="1"/>
    <row r="762" ht="27.75" customHeight="1"/>
    <row r="763" ht="27.75" customHeight="1"/>
    <row r="764" ht="27.75" customHeight="1"/>
    <row r="765" ht="27.75" customHeight="1"/>
    <row r="766" ht="27.75" customHeight="1"/>
    <row r="767" ht="27.75" customHeight="1"/>
    <row r="768" ht="27.75" customHeight="1"/>
    <row r="769" ht="27.75" customHeight="1"/>
    <row r="770" ht="27.75" customHeight="1"/>
    <row r="771" ht="27.75" customHeight="1"/>
    <row r="772" ht="27.75" customHeight="1"/>
    <row r="773" ht="27.75" customHeight="1"/>
    <row r="774" ht="27.75" customHeight="1"/>
    <row r="775" ht="27.75" customHeight="1"/>
    <row r="776" ht="27.75" customHeight="1"/>
    <row r="777" ht="27.75" customHeight="1"/>
    <row r="778" ht="27.75" customHeight="1"/>
    <row r="779" ht="27.75" customHeight="1"/>
    <row r="780" ht="27.75" customHeight="1"/>
    <row r="781" ht="27.75" customHeight="1"/>
    <row r="782" ht="27.75" customHeight="1"/>
    <row r="783" ht="27.75" customHeight="1"/>
    <row r="784" ht="27.75" customHeight="1"/>
    <row r="785" ht="27.75" customHeight="1"/>
    <row r="786" ht="27.75" customHeight="1"/>
    <row r="787" ht="27.75" customHeight="1"/>
    <row r="788" ht="27.75" customHeight="1"/>
    <row r="789" ht="27.75" customHeight="1"/>
    <row r="790" ht="27.75" customHeight="1"/>
    <row r="791" ht="27.75" customHeight="1"/>
    <row r="792" ht="27.75" customHeight="1"/>
    <row r="793" ht="27.75" customHeight="1"/>
    <row r="794" ht="27.75" customHeight="1"/>
    <row r="795" ht="27.75" customHeight="1"/>
    <row r="796" ht="27.75" customHeight="1"/>
    <row r="797" ht="27.75" customHeight="1"/>
    <row r="798" ht="27.75" customHeight="1"/>
    <row r="799" ht="27.75" customHeight="1"/>
    <row r="800" ht="27.75" customHeight="1"/>
    <row r="801" ht="27.75" customHeight="1"/>
    <row r="802" ht="27.75" customHeight="1"/>
    <row r="803" ht="27.75" customHeight="1"/>
    <row r="804" ht="27.75" customHeight="1"/>
    <row r="805" ht="27.75" customHeight="1"/>
    <row r="806" ht="27.75" customHeight="1"/>
    <row r="807" ht="27.75" customHeight="1"/>
    <row r="808" ht="27.75" customHeight="1"/>
    <row r="809" ht="27.75" customHeight="1"/>
    <row r="810" ht="27.75" customHeight="1"/>
    <row r="811" ht="27.75" customHeight="1"/>
    <row r="812" ht="27.75" customHeight="1"/>
    <row r="813" ht="27.75" customHeight="1"/>
    <row r="814" ht="27.75" customHeight="1"/>
    <row r="815" ht="27.75" customHeight="1"/>
    <row r="816" ht="27.75" customHeight="1"/>
    <row r="817" ht="27.75" customHeight="1"/>
    <row r="818" ht="27.75" customHeight="1"/>
    <row r="819" ht="27.75" customHeight="1"/>
    <row r="820" ht="27.75" customHeight="1"/>
    <row r="821" ht="27.75" customHeight="1"/>
    <row r="822" ht="27.75" customHeight="1"/>
    <row r="823" ht="27.75" customHeight="1"/>
    <row r="824" ht="27.75" customHeight="1"/>
    <row r="825" ht="27.75" customHeight="1"/>
    <row r="826" ht="27.75" customHeight="1"/>
    <row r="827" ht="27.75" customHeight="1"/>
    <row r="828" ht="27.75" customHeight="1"/>
    <row r="829" ht="27.75" customHeight="1"/>
    <row r="830" ht="27.75" customHeight="1"/>
    <row r="831" ht="27.75" customHeight="1"/>
    <row r="832" ht="27.75" customHeight="1"/>
    <row r="833" ht="27.75" customHeight="1"/>
    <row r="834" ht="27.75" customHeight="1"/>
    <row r="835" ht="27.75" customHeight="1"/>
    <row r="836" ht="27.75" customHeight="1"/>
    <row r="837" ht="27.75" customHeight="1"/>
    <row r="838" ht="27.75" customHeight="1"/>
    <row r="839" ht="27.75" customHeight="1"/>
    <row r="840" ht="27.75" customHeight="1"/>
    <row r="841" ht="27.75" customHeight="1"/>
    <row r="842" ht="27.75" customHeight="1"/>
    <row r="843" ht="27.75" customHeight="1"/>
    <row r="844" ht="27.75" customHeight="1"/>
    <row r="845" ht="27.75" customHeight="1"/>
    <row r="846" ht="27.75" customHeight="1"/>
    <row r="847" ht="27.75" customHeight="1"/>
    <row r="848" ht="27.75" customHeight="1"/>
    <row r="849" ht="27.75" customHeight="1"/>
    <row r="850" ht="27.75" customHeight="1"/>
    <row r="851" ht="27.75" customHeight="1"/>
    <row r="852" ht="27.75" customHeight="1"/>
    <row r="853" ht="27.75" customHeight="1"/>
    <row r="854" ht="27.75" customHeight="1"/>
    <row r="855" ht="27.75" customHeight="1"/>
    <row r="856" ht="27.75" customHeight="1"/>
    <row r="857" ht="27.75" customHeight="1"/>
    <row r="858" ht="27.75" customHeight="1"/>
    <row r="859" ht="27.75" customHeight="1"/>
    <row r="860" ht="27.75" customHeight="1"/>
    <row r="861" ht="27.75" customHeight="1"/>
    <row r="862" ht="27.75" customHeight="1"/>
    <row r="863" ht="27.75" customHeight="1"/>
    <row r="864" ht="27.75" customHeight="1"/>
    <row r="865" ht="27.75" customHeight="1"/>
    <row r="866" ht="27.75" customHeight="1"/>
    <row r="867" ht="27.75" customHeight="1"/>
    <row r="868" ht="27.75" customHeight="1"/>
    <row r="869" ht="27.75" customHeight="1"/>
    <row r="870" ht="27.75" customHeight="1"/>
    <row r="871" ht="27.75" customHeight="1"/>
    <row r="872" ht="27.75" customHeight="1"/>
    <row r="873" ht="27.75" customHeight="1"/>
    <row r="874" ht="27.75" customHeight="1"/>
    <row r="875" ht="27.75" customHeight="1"/>
    <row r="876" ht="27.75" customHeight="1"/>
    <row r="877" ht="27.75" customHeight="1"/>
    <row r="878" ht="27.75" customHeight="1"/>
    <row r="879" ht="27.75" customHeight="1"/>
    <row r="880" ht="27.75" customHeight="1"/>
    <row r="881" ht="27.75" customHeight="1"/>
    <row r="882" ht="27.75" customHeight="1"/>
    <row r="883" ht="27.75" customHeight="1"/>
    <row r="884" ht="27.75" customHeight="1"/>
    <row r="885" ht="27.75" customHeight="1"/>
    <row r="886" ht="27.75" customHeight="1"/>
    <row r="887" ht="27.75" customHeight="1"/>
    <row r="888" ht="27.75" customHeight="1"/>
    <row r="889" ht="27.75" customHeight="1"/>
    <row r="890" ht="27.75" customHeight="1"/>
    <row r="891" ht="27.75" customHeight="1"/>
    <row r="892" ht="27.75" customHeight="1"/>
    <row r="893" ht="27.75" customHeight="1"/>
    <row r="894" ht="27.75" customHeight="1"/>
    <row r="895" ht="27.75" customHeight="1"/>
    <row r="896" ht="27.75" customHeight="1"/>
    <row r="897" ht="27.75" customHeight="1"/>
    <row r="898" ht="27.75" customHeight="1"/>
    <row r="899" ht="27.75" customHeight="1"/>
    <row r="900" ht="27.75" customHeight="1"/>
    <row r="901" ht="27.75" customHeight="1"/>
    <row r="902" ht="27.75" customHeight="1"/>
    <row r="903" ht="27.75" customHeight="1"/>
    <row r="904" ht="27.75" customHeight="1"/>
    <row r="905" ht="27.75" customHeight="1"/>
    <row r="906" ht="27.75" customHeight="1"/>
    <row r="907" ht="27.75" customHeight="1"/>
    <row r="908" ht="27.75" customHeight="1"/>
    <row r="909" ht="27.75" customHeight="1"/>
    <row r="910" ht="27.75" customHeight="1"/>
    <row r="911" ht="27.75" customHeight="1"/>
    <row r="912" ht="27.75" customHeight="1"/>
    <row r="913" ht="27.75" customHeight="1"/>
    <row r="914" ht="27.75" customHeight="1"/>
    <row r="915" ht="27.75" customHeight="1"/>
    <row r="916" ht="27.75" customHeight="1"/>
    <row r="917" ht="27.75" customHeight="1"/>
    <row r="918" ht="27.75" customHeight="1"/>
    <row r="919" ht="27.75" customHeight="1"/>
    <row r="920" ht="27.75" customHeight="1"/>
    <row r="921" ht="27.75" customHeight="1"/>
    <row r="922" ht="27.75" customHeight="1"/>
    <row r="923" ht="27.75" customHeight="1"/>
    <row r="924" ht="27.75" customHeight="1"/>
    <row r="925" ht="27.75" customHeight="1"/>
    <row r="926" ht="27.75" customHeight="1"/>
    <row r="927" ht="27.75" customHeight="1"/>
    <row r="928" ht="27.75" customHeight="1"/>
    <row r="929" ht="27.75" customHeight="1"/>
    <row r="930" ht="27.75" customHeight="1"/>
    <row r="931" ht="27.75" customHeight="1"/>
    <row r="932" ht="27.75" customHeight="1"/>
    <row r="933" ht="27.75" customHeight="1"/>
    <row r="934" ht="27.75" customHeight="1"/>
    <row r="935" ht="27.75" customHeight="1"/>
    <row r="936" ht="27.75" customHeight="1"/>
    <row r="937" ht="27.75" customHeight="1"/>
    <row r="938" ht="27.75" customHeight="1"/>
    <row r="939" ht="27.75" customHeight="1"/>
    <row r="940" ht="27.75" customHeight="1"/>
    <row r="941" ht="27.75" customHeight="1"/>
    <row r="942" ht="27.75" customHeight="1"/>
    <row r="943" ht="27.75" customHeight="1"/>
    <row r="944" ht="27.75" customHeight="1"/>
    <row r="945" ht="27.75" customHeight="1"/>
    <row r="946" ht="27.75" customHeight="1"/>
    <row r="947" ht="27.75" customHeight="1"/>
    <row r="948" ht="27.75" customHeight="1"/>
    <row r="949" ht="27.75" customHeight="1"/>
    <row r="950" ht="27.75" customHeight="1"/>
    <row r="951" ht="27.75" customHeight="1"/>
    <row r="952" ht="27.75" customHeight="1"/>
    <row r="953" ht="27.75" customHeight="1"/>
    <row r="954" ht="27.75" customHeight="1"/>
    <row r="955" ht="27.75" customHeight="1"/>
    <row r="956" ht="27.75" customHeight="1"/>
    <row r="957" ht="27.75" customHeight="1"/>
    <row r="958" ht="27.75" customHeight="1"/>
    <row r="959" ht="27.75" customHeight="1"/>
    <row r="960" ht="27.75" customHeight="1"/>
    <row r="961" ht="27.75" customHeight="1"/>
    <row r="962" ht="27.75" customHeight="1"/>
    <row r="963" ht="27.75" customHeight="1"/>
    <row r="964" ht="27.75" customHeight="1"/>
    <row r="965" ht="27.75" customHeight="1"/>
    <row r="966" ht="27.75" customHeight="1"/>
    <row r="967" ht="27.75" customHeight="1"/>
    <row r="968" ht="27.75" customHeight="1"/>
    <row r="969" ht="27.75" customHeight="1"/>
  </sheetData>
  <mergeCells count="28">
    <mergeCell ref="A1:H1"/>
    <mergeCell ref="A2:H2"/>
    <mergeCell ref="A3:H3"/>
    <mergeCell ref="B4:F4"/>
    <mergeCell ref="G4:H4"/>
    <mergeCell ref="B5:F5"/>
    <mergeCell ref="G5:H5"/>
    <mergeCell ref="B6:F6"/>
    <mergeCell ref="G6:H6"/>
    <mergeCell ref="A7:H7"/>
    <mergeCell ref="C8:E8"/>
    <mergeCell ref="F8:H8"/>
    <mergeCell ref="A10:B10"/>
    <mergeCell ref="A13:H13"/>
    <mergeCell ref="A14:H14"/>
    <mergeCell ref="B15:H15"/>
    <mergeCell ref="A16:H16"/>
    <mergeCell ref="B17:H17"/>
    <mergeCell ref="A18:H18"/>
    <mergeCell ref="B19:H19"/>
    <mergeCell ref="A8:A9"/>
    <mergeCell ref="B8:B9"/>
    <mergeCell ref="C9:C10"/>
    <mergeCell ref="D9:D10"/>
    <mergeCell ref="E9:E10"/>
    <mergeCell ref="F9:F10"/>
    <mergeCell ref="G9:G10"/>
    <mergeCell ref="H9:H10"/>
  </mergeCells>
  <hyperlinks>
    <hyperlink ref="A14" r:id="rId2" display="Cotação 01 - BELLAN VEÍCULOS ESPECIAIS EIRELI - CNPJ: 18.093.163/0001-21 – EMAIL: MKT03@BELLANVEICULOSESPECIAIS.COM"/>
    <hyperlink ref="A16" r:id="rId3" display="Cotação 02 - GRANCASA VEÍCULOS ESPECIAIS - CNPJ: 50.098.557/0001-85 – EMAIL: ISABELLA@GRANCASA.COM.BR"/>
    <hyperlink ref="A18" r:id="rId3" display="Cotação 03 - AJAXS VEÍCULOS ESPECIAIS - CNPJ: 40.975.251/0001-06 – EMAIL: ALEXSANDER@AJAXS.COM.BR"/>
  </hyperlinks>
  <pageMargins left="0.75" right="0.75" top="1" bottom="1" header="0.511805555555555" footer="0.511805555555555"/>
  <pageSetup paperSize="9" scale="61" orientation="portrait" horizontalDpi="300" verticalDpi="300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63"/>
  <sheetViews>
    <sheetView view="pageBreakPreview" zoomScaleNormal="100" workbookViewId="0">
      <selection activeCell="F16" sqref="F16"/>
    </sheetView>
  </sheetViews>
  <sheetFormatPr defaultColWidth="14.5619047619048" defaultRowHeight="15" outlineLevelCol="6"/>
  <cols>
    <col min="1" max="1" width="16.5714285714286" style="2" customWidth="1"/>
    <col min="2" max="2" width="47.4285714285714" style="2" customWidth="1"/>
    <col min="3" max="3" width="22.1428571428571" style="2" customWidth="1"/>
    <col min="4" max="4" width="15" style="2"/>
    <col min="5" max="5" width="16.4285714285714" style="2" customWidth="1"/>
    <col min="6" max="6" width="39.1428571428571" style="2" customWidth="1"/>
    <col min="7" max="7" width="10.4285714285714" style="2" customWidth="1"/>
    <col min="8" max="24" width="9" style="2" customWidth="1"/>
    <col min="25" max="1022" width="14.5809523809524" style="2"/>
    <col min="1023" max="1023" width="14.5809523809524" style="31"/>
  </cols>
  <sheetData>
    <row r="1" ht="85" customHeight="1" spans="1:7">
      <c r="A1" s="32" t="s">
        <v>0</v>
      </c>
      <c r="B1" s="32"/>
      <c r="C1" s="32"/>
      <c r="D1" s="32"/>
      <c r="E1" s="32"/>
      <c r="F1" s="32"/>
      <c r="G1" s="25"/>
    </row>
    <row r="2" ht="37.5" customHeight="1" spans="1:7">
      <c r="A2" s="33" t="s">
        <v>606</v>
      </c>
      <c r="B2" s="33"/>
      <c r="C2" s="33"/>
      <c r="D2" s="33"/>
      <c r="E2" s="33"/>
      <c r="F2" s="33"/>
      <c r="G2" s="25"/>
    </row>
    <row r="3" ht="27.75" customHeight="1" spans="1:7">
      <c r="A3" s="34" t="s">
        <v>580</v>
      </c>
      <c r="B3" s="34"/>
      <c r="C3" s="34"/>
      <c r="D3" s="34"/>
      <c r="E3" s="34"/>
      <c r="F3" s="34"/>
      <c r="G3" s="26"/>
    </row>
    <row r="4" ht="40.5" customHeight="1" spans="1:7">
      <c r="A4" s="35" t="s">
        <v>5</v>
      </c>
      <c r="B4" s="35" t="s">
        <v>6</v>
      </c>
      <c r="C4" s="35"/>
      <c r="D4" s="35"/>
      <c r="E4" s="36" t="s">
        <v>581</v>
      </c>
      <c r="F4" s="36"/>
      <c r="G4" s="26"/>
    </row>
    <row r="5" ht="27.75" customHeight="1" spans="1:7">
      <c r="A5" s="37" t="s">
        <v>582</v>
      </c>
      <c r="B5" s="38" t="s">
        <v>607</v>
      </c>
      <c r="C5" s="38"/>
      <c r="D5" s="38"/>
      <c r="E5" s="39">
        <f>F9</f>
        <v>3300</v>
      </c>
      <c r="F5" s="39"/>
      <c r="G5" s="26"/>
    </row>
    <row r="6" ht="27.75" customHeight="1" spans="1:7">
      <c r="A6" s="40" t="s">
        <v>586</v>
      </c>
      <c r="B6" s="40"/>
      <c r="C6" s="40"/>
      <c r="D6" s="40"/>
      <c r="E6" s="40"/>
      <c r="F6" s="40"/>
      <c r="G6" s="26"/>
    </row>
    <row r="7" ht="36" customHeight="1" spans="1:7">
      <c r="A7" s="41" t="s">
        <v>587</v>
      </c>
      <c r="B7" s="41" t="s">
        <v>588</v>
      </c>
      <c r="C7" s="42" t="s">
        <v>608</v>
      </c>
      <c r="D7" s="41" t="s">
        <v>590</v>
      </c>
      <c r="E7" s="41"/>
      <c r="F7" s="41"/>
      <c r="G7" s="26"/>
    </row>
    <row r="8" ht="27.75" customHeight="1" spans="1:7">
      <c r="A8" s="41"/>
      <c r="B8" s="41"/>
      <c r="C8" s="43">
        <v>1</v>
      </c>
      <c r="D8" s="43" t="s">
        <v>591</v>
      </c>
      <c r="E8" s="43" t="s">
        <v>592</v>
      </c>
      <c r="F8" s="43" t="s">
        <v>593</v>
      </c>
      <c r="G8" s="26"/>
    </row>
    <row r="9" ht="31.5" customHeight="1" spans="1:7">
      <c r="A9" s="37" t="s">
        <v>594</v>
      </c>
      <c r="B9" s="44" t="s">
        <v>609</v>
      </c>
      <c r="C9" s="45">
        <v>3300</v>
      </c>
      <c r="D9" s="46">
        <f>SMALL(C9:C9,1)</f>
        <v>3300</v>
      </c>
      <c r="E9" s="46">
        <f>AVERAGE(C9:C9)</f>
        <v>3300</v>
      </c>
      <c r="F9" s="47">
        <f>MEDIAN(C9:C9)</f>
        <v>3300</v>
      </c>
      <c r="G9" s="27"/>
    </row>
    <row r="10" ht="30" customHeight="1" spans="1:7">
      <c r="A10" s="37" t="s">
        <v>596</v>
      </c>
      <c r="B10" s="44" t="s">
        <v>610</v>
      </c>
      <c r="C10" s="45">
        <v>3300</v>
      </c>
      <c r="D10" s="46">
        <f>SMALL(C10:C10,1)</f>
        <v>3300</v>
      </c>
      <c r="E10" s="46">
        <f>AVERAGE(C10:C10)</f>
        <v>3300</v>
      </c>
      <c r="F10" s="47">
        <f>MEDIAN(C10:C10)</f>
        <v>3300</v>
      </c>
      <c r="G10" s="26"/>
    </row>
    <row r="11" ht="30" customHeight="1" spans="1:7">
      <c r="A11" s="48" t="s">
        <v>598</v>
      </c>
      <c r="B11" s="48"/>
      <c r="C11" s="48"/>
      <c r="D11" s="48"/>
      <c r="E11" s="48"/>
      <c r="F11" s="48"/>
      <c r="G11" s="26"/>
    </row>
    <row r="12" ht="27.75" customHeight="1" spans="1:7">
      <c r="A12" s="49" t="s">
        <v>611</v>
      </c>
      <c r="B12" s="49"/>
      <c r="C12" s="49"/>
      <c r="D12" s="49"/>
      <c r="E12" s="49"/>
      <c r="F12" s="49"/>
      <c r="G12" s="26"/>
    </row>
    <row r="13" ht="21.75" customHeight="1" spans="1:7">
      <c r="A13" s="50" t="s">
        <v>600</v>
      </c>
      <c r="B13" s="50" t="s">
        <v>612</v>
      </c>
      <c r="C13" s="50"/>
      <c r="D13" s="50"/>
      <c r="E13" s="50"/>
      <c r="F13" s="50"/>
      <c r="G13" s="26"/>
    </row>
    <row r="14" ht="27.75" customHeight="1"/>
    <row r="15" ht="27.75" customHeight="1"/>
    <row r="16" ht="27.75" customHeight="1"/>
    <row r="17" ht="27.75" customHeight="1"/>
    <row r="18" ht="27.75" customHeight="1"/>
    <row r="19" ht="27.75" customHeight="1"/>
    <row r="20" ht="27.75" customHeight="1"/>
    <row r="21" ht="27.75" customHeight="1"/>
    <row r="22" ht="27.75" customHeight="1"/>
    <row r="23" ht="27.75" customHeight="1"/>
    <row r="24" ht="27.75" customHeight="1"/>
    <row r="25" ht="27.75" customHeight="1"/>
    <row r="26" ht="27.75" customHeight="1"/>
    <row r="27" ht="27.75" customHeight="1"/>
    <row r="28" ht="27.75" customHeight="1"/>
    <row r="29" ht="27.75" customHeight="1"/>
    <row r="30" ht="27.75" customHeight="1"/>
    <row r="31" ht="27.75" customHeight="1"/>
    <row r="32" ht="27.75" customHeight="1"/>
    <row r="33" ht="27.75" customHeight="1"/>
    <row r="34" ht="27.75" customHeight="1"/>
    <row r="35" ht="27.75" customHeight="1"/>
    <row r="36" ht="27.75" customHeight="1"/>
    <row r="37" ht="27.75" customHeight="1"/>
    <row r="38" ht="27.75" customHeight="1"/>
    <row r="39" ht="27.75" customHeight="1"/>
    <row r="40" ht="27.75" customHeight="1"/>
    <row r="41" ht="27.75" customHeight="1"/>
    <row r="42" ht="27.75" customHeight="1"/>
    <row r="43" ht="27.75" customHeight="1"/>
    <row r="44" ht="27.75" customHeight="1"/>
    <row r="45" ht="27.75" customHeight="1"/>
    <row r="46" ht="27.75" customHeight="1"/>
    <row r="47" ht="27.75" customHeight="1"/>
    <row r="48" ht="27.75" customHeight="1"/>
    <row r="49" ht="27.75" customHeight="1"/>
    <row r="50" ht="27.75" customHeight="1"/>
    <row r="51" ht="27.75" customHeight="1"/>
    <row r="52" ht="27.75" customHeight="1"/>
    <row r="53" ht="27.75" customHeight="1"/>
    <row r="54" ht="27.75" customHeight="1"/>
    <row r="55" ht="27.75" customHeight="1"/>
    <row r="56" ht="27.75" customHeight="1"/>
    <row r="57" ht="27.75" customHeight="1"/>
    <row r="58" ht="27.75" customHeight="1"/>
    <row r="59" ht="27.75" customHeight="1"/>
    <row r="60" ht="27.75" customHeight="1"/>
    <row r="61" ht="27.75" customHeight="1"/>
    <row r="62" ht="27.75" customHeight="1"/>
    <row r="63" ht="27.75" customHeight="1"/>
    <row r="64" ht="27.75" customHeight="1"/>
    <row r="65" ht="27.75" customHeight="1"/>
    <row r="66" ht="27.75" customHeight="1"/>
    <row r="67" ht="27.75" customHeight="1"/>
    <row r="68" ht="27.75" customHeight="1"/>
    <row r="69" ht="27.75" customHeight="1"/>
    <row r="70" ht="27.75" customHeight="1"/>
    <row r="71" ht="27.75" customHeight="1"/>
    <row r="72" ht="27.75" customHeight="1"/>
    <row r="73" ht="27.75" customHeight="1"/>
    <row r="74" ht="27.75" customHeight="1"/>
    <row r="75" ht="27.75" customHeight="1"/>
    <row r="76" ht="27.75" customHeight="1"/>
    <row r="77" ht="27.75" customHeight="1"/>
    <row r="78" ht="27.75" customHeight="1"/>
    <row r="79" ht="27.75" customHeight="1"/>
    <row r="80" ht="27.75" customHeight="1"/>
    <row r="81" ht="27.75" customHeight="1"/>
    <row r="82" ht="27.75" customHeight="1"/>
    <row r="83" ht="27.75" customHeight="1"/>
    <row r="84" ht="27.75" customHeight="1"/>
    <row r="85" ht="27.75" customHeight="1"/>
    <row r="86" ht="27.75" customHeight="1"/>
    <row r="87" ht="27.75" customHeight="1"/>
    <row r="88" ht="27.75" customHeight="1"/>
    <row r="89" ht="27.75" customHeight="1"/>
    <row r="90" ht="27.75" customHeight="1"/>
    <row r="91" ht="27.75" customHeight="1"/>
    <row r="92" ht="27.75" customHeight="1"/>
    <row r="93" ht="27.75" customHeight="1"/>
    <row r="94" ht="27.75" customHeight="1"/>
    <row r="95" ht="27.75" customHeight="1"/>
    <row r="96" ht="27.75" customHeight="1"/>
    <row r="97" ht="27.75" customHeight="1"/>
    <row r="98" ht="27.75" customHeight="1"/>
    <row r="99" ht="27.75" customHeight="1"/>
    <row r="100" ht="27.75" customHeight="1"/>
    <row r="101" ht="27.75" customHeight="1"/>
    <row r="102" ht="27.75" customHeight="1"/>
    <row r="103" ht="27.75" customHeight="1"/>
    <row r="104" ht="27.75" customHeight="1"/>
    <row r="105" ht="27.75" customHeight="1"/>
    <row r="106" ht="27.75" customHeight="1"/>
    <row r="107" ht="27.75" customHeight="1"/>
    <row r="108" ht="27.75" customHeight="1"/>
    <row r="109" ht="27.75" customHeight="1"/>
    <row r="110" ht="27.75" customHeight="1"/>
    <row r="111" ht="27.75" customHeight="1"/>
    <row r="112" ht="27.75" customHeight="1"/>
    <row r="113" ht="27.75" customHeight="1"/>
    <row r="114" ht="27.75" customHeight="1"/>
    <row r="115" ht="27.75" customHeight="1"/>
    <row r="116" ht="27.75" customHeight="1"/>
    <row r="117" ht="27.75" customHeight="1"/>
    <row r="118" ht="27.75" customHeight="1"/>
    <row r="119" ht="27.75" customHeight="1"/>
    <row r="120" ht="27.75" customHeight="1"/>
    <row r="121" ht="27.75" customHeight="1"/>
    <row r="122" ht="27.75" customHeight="1"/>
    <row r="123" ht="27.75" customHeight="1"/>
    <row r="124" ht="27.75" customHeight="1"/>
    <row r="125" ht="27.75" customHeight="1"/>
    <row r="126" ht="27.75" customHeight="1"/>
    <row r="127" ht="27.75" customHeight="1"/>
    <row r="128" ht="27.75" customHeight="1"/>
    <row r="129" ht="27.75" customHeight="1"/>
    <row r="130" ht="27.75" customHeight="1"/>
    <row r="131" ht="27.75" customHeight="1"/>
    <row r="132" ht="27.75" customHeight="1"/>
    <row r="133" ht="27.75" customHeight="1"/>
    <row r="134" ht="27.75" customHeight="1"/>
    <row r="135" ht="27.75" customHeight="1"/>
    <row r="136" ht="27.75" customHeight="1"/>
    <row r="137" ht="27.75" customHeight="1"/>
    <row r="138" ht="27.75" customHeight="1"/>
    <row r="139" ht="27.75" customHeight="1"/>
    <row r="140" ht="27.75" customHeight="1"/>
    <row r="141" ht="27.75" customHeight="1"/>
    <row r="142" ht="27.75" customHeight="1"/>
    <row r="143" ht="27.75" customHeight="1"/>
    <row r="144" ht="27.75" customHeight="1"/>
    <row r="145" ht="27.75" customHeight="1"/>
    <row r="146" ht="27.75" customHeight="1"/>
    <row r="147" ht="27.75" customHeight="1"/>
    <row r="148" ht="27.75" customHeight="1"/>
    <row r="149" ht="27.75" customHeight="1"/>
    <row r="150" ht="27.75" customHeight="1"/>
    <row r="151" ht="27.75" customHeight="1"/>
    <row r="152" ht="27.75" customHeight="1"/>
    <row r="153" ht="27.75" customHeight="1"/>
    <row r="154" ht="27.75" customHeight="1"/>
    <row r="155" ht="27.75" customHeight="1"/>
    <row r="156" ht="27.75" customHeight="1"/>
    <row r="157" ht="27.75" customHeight="1"/>
    <row r="158" ht="27.75" customHeight="1"/>
    <row r="159" ht="27.75" customHeight="1"/>
    <row r="160" ht="27.75" customHeight="1"/>
    <row r="161" ht="27.75" customHeight="1"/>
    <row r="162" ht="27.75" customHeight="1"/>
    <row r="163" ht="27.75" customHeight="1"/>
    <row r="164" ht="27.75" customHeight="1"/>
    <row r="165" ht="27.75" customHeight="1"/>
    <row r="166" ht="27.75" customHeight="1"/>
    <row r="167" ht="27.75" customHeight="1"/>
    <row r="168" ht="27.75" customHeight="1"/>
    <row r="169" ht="27.75" customHeight="1"/>
    <row r="170" ht="27.75" customHeight="1"/>
    <row r="171" ht="27.75" customHeight="1"/>
    <row r="172" ht="27.75" customHeight="1"/>
    <row r="173" ht="27.75" customHeight="1"/>
    <row r="174" ht="27.75" customHeight="1"/>
    <row r="175" ht="27.75" customHeight="1"/>
    <row r="176" ht="27.75" customHeight="1"/>
    <row r="177" ht="27.75" customHeight="1"/>
    <row r="178" ht="27.75" customHeight="1"/>
    <row r="179" ht="27.75" customHeight="1"/>
    <row r="180" ht="27.75" customHeight="1"/>
    <row r="181" ht="27.75" customHeight="1"/>
    <row r="182" ht="27.75" customHeight="1"/>
    <row r="183" ht="27.75" customHeight="1"/>
    <row r="184" ht="27.75" customHeight="1"/>
    <row r="185" ht="27.75" customHeight="1"/>
    <row r="186" ht="27.75" customHeight="1"/>
    <row r="187" ht="27.75" customHeight="1"/>
    <row r="188" ht="27.75" customHeight="1"/>
    <row r="189" ht="27.75" customHeight="1"/>
    <row r="190" ht="27.75" customHeight="1"/>
    <row r="191" ht="27.75" customHeight="1"/>
    <row r="192" ht="27.75" customHeight="1"/>
    <row r="193" ht="27.75" customHeight="1"/>
    <row r="194" ht="27.75" customHeight="1"/>
    <row r="195" ht="27.75" customHeight="1"/>
    <row r="196" ht="27.75" customHeight="1"/>
    <row r="197" ht="27.75" customHeight="1"/>
    <row r="198" ht="27.75" customHeight="1"/>
    <row r="199" ht="27.75" customHeight="1"/>
    <row r="200" ht="27.75" customHeight="1"/>
    <row r="201" ht="27.75" customHeight="1"/>
    <row r="202" ht="27.75" customHeight="1"/>
    <row r="203" ht="27.75" customHeight="1"/>
    <row r="204" ht="27.75" customHeight="1"/>
    <row r="205" ht="27.75" customHeight="1"/>
    <row r="206" ht="27.75" customHeight="1"/>
    <row r="207" ht="27.75" customHeight="1"/>
    <row r="208" ht="27.75" customHeight="1"/>
    <row r="209" ht="27.75" customHeight="1"/>
    <row r="210" ht="27.75" customHeight="1"/>
    <row r="211" ht="27.75" customHeight="1"/>
    <row r="212" ht="27.75" customHeight="1"/>
    <row r="213" ht="27.75" customHeight="1"/>
    <row r="214" ht="27.75" customHeight="1"/>
    <row r="215" ht="27.75" customHeight="1"/>
    <row r="216" ht="27.75" customHeight="1"/>
    <row r="217" ht="27.75" customHeight="1"/>
    <row r="218" ht="27.75" customHeight="1"/>
    <row r="219" ht="27.75" customHeight="1"/>
    <row r="220" ht="27.75" customHeight="1"/>
    <row r="221" ht="27.75" customHeight="1"/>
    <row r="222" ht="27.75" customHeight="1"/>
    <row r="223" ht="27.75" customHeight="1"/>
    <row r="224" ht="27.75" customHeight="1"/>
    <row r="225" ht="27.75" customHeight="1"/>
    <row r="226" ht="27.75" customHeight="1"/>
    <row r="227" ht="27.75" customHeight="1"/>
    <row r="228" ht="27.75" customHeight="1"/>
    <row r="229" ht="27.75" customHeight="1"/>
    <row r="230" ht="27.75" customHeight="1"/>
    <row r="231" ht="27.75" customHeight="1"/>
    <row r="232" ht="27.75" customHeight="1"/>
    <row r="233" ht="27.75" customHeight="1"/>
    <row r="234" ht="27.75" customHeight="1"/>
    <row r="235" ht="27.75" customHeight="1"/>
    <row r="236" ht="27.75" customHeight="1"/>
    <row r="237" ht="27.75" customHeight="1"/>
    <row r="238" ht="27.75" customHeight="1"/>
    <row r="239" ht="27.75" customHeight="1"/>
    <row r="240" ht="27.75" customHeight="1"/>
    <row r="241" ht="27.75" customHeight="1"/>
    <row r="242" ht="27.75" customHeight="1"/>
    <row r="243" ht="27.75" customHeight="1"/>
    <row r="244" ht="27.75" customHeight="1"/>
    <row r="245" ht="27.75" customHeight="1"/>
    <row r="246" ht="27.75" customHeight="1"/>
    <row r="247" ht="27.75" customHeight="1"/>
    <row r="248" ht="27.75" customHeight="1"/>
    <row r="249" ht="27.75" customHeight="1"/>
    <row r="250" ht="27.75" customHeight="1"/>
    <row r="251" ht="27.75" customHeight="1"/>
    <row r="252" ht="27.75" customHeight="1"/>
    <row r="253" ht="27.75" customHeight="1"/>
    <row r="254" ht="27.75" customHeight="1"/>
    <row r="255" ht="27.75" customHeight="1"/>
    <row r="256" ht="27.75" customHeight="1"/>
    <row r="257" ht="27.75" customHeight="1"/>
    <row r="258" ht="27.75" customHeight="1"/>
    <row r="259" ht="27.75" customHeight="1"/>
    <row r="260" ht="27.75" customHeight="1"/>
    <row r="261" ht="27.75" customHeight="1"/>
    <row r="262" ht="27.75" customHeight="1"/>
    <row r="263" ht="27.75" customHeight="1"/>
    <row r="264" ht="27.75" customHeight="1"/>
    <row r="265" ht="27.75" customHeight="1"/>
    <row r="266" ht="27.75" customHeight="1"/>
    <row r="267" ht="27.75" customHeight="1"/>
    <row r="268" ht="27.75" customHeight="1"/>
    <row r="269" ht="27.75" customHeight="1"/>
    <row r="270" ht="27.75" customHeight="1"/>
    <row r="271" ht="27.75" customHeight="1"/>
    <row r="272" ht="27.75" customHeight="1"/>
    <row r="273" ht="27.75" customHeight="1"/>
    <row r="274" ht="27.75" customHeight="1"/>
    <row r="275" ht="27.75" customHeight="1"/>
    <row r="276" ht="27.75" customHeight="1"/>
    <row r="277" ht="27.75" customHeight="1"/>
    <row r="278" ht="27.75" customHeight="1"/>
    <row r="279" ht="27.75" customHeight="1"/>
    <row r="280" ht="27.75" customHeight="1"/>
    <row r="281" ht="27.75" customHeight="1"/>
    <row r="282" ht="27.75" customHeight="1"/>
    <row r="283" ht="27.75" customHeight="1"/>
    <row r="284" ht="27.75" customHeight="1"/>
    <row r="285" ht="27.75" customHeight="1"/>
    <row r="286" ht="27.75" customHeight="1"/>
    <row r="287" ht="27.75" customHeight="1"/>
    <row r="288" ht="27.75" customHeight="1"/>
    <row r="289" ht="27.75" customHeight="1"/>
    <row r="290" ht="27.75" customHeight="1"/>
    <row r="291" ht="27.75" customHeight="1"/>
    <row r="292" ht="27.75" customHeight="1"/>
    <row r="293" ht="27.75" customHeight="1"/>
    <row r="294" ht="27.75" customHeight="1"/>
    <row r="295" ht="27.75" customHeight="1"/>
    <row r="296" ht="27.75" customHeight="1"/>
    <row r="297" ht="27.75" customHeight="1"/>
    <row r="298" ht="27.75" customHeight="1"/>
    <row r="299" ht="27.75" customHeight="1"/>
    <row r="300" ht="27.75" customHeight="1"/>
    <row r="301" ht="27.75" customHeight="1"/>
    <row r="302" ht="27.75" customHeight="1"/>
    <row r="303" ht="27.75" customHeight="1"/>
    <row r="304" ht="27.75" customHeight="1"/>
    <row r="305" ht="27.75" customHeight="1"/>
    <row r="306" ht="27.75" customHeight="1"/>
    <row r="307" ht="27.75" customHeight="1"/>
    <row r="308" ht="27.75" customHeight="1"/>
    <row r="309" ht="27.75" customHeight="1"/>
    <row r="310" ht="27.75" customHeight="1"/>
    <row r="311" ht="27.75" customHeight="1"/>
    <row r="312" ht="27.75" customHeight="1"/>
    <row r="313" ht="27.75" customHeight="1"/>
    <row r="314" ht="27.75" customHeight="1"/>
    <row r="315" ht="27.75" customHeight="1"/>
    <row r="316" ht="27.75" customHeight="1"/>
    <row r="317" ht="27.75" customHeight="1"/>
    <row r="318" ht="27.75" customHeight="1"/>
    <row r="319" ht="27.75" customHeight="1"/>
    <row r="320" ht="27.75" customHeight="1"/>
    <row r="321" ht="27.75" customHeight="1"/>
    <row r="322" ht="27.75" customHeight="1"/>
    <row r="323" ht="27.75" customHeight="1"/>
    <row r="324" ht="27.75" customHeight="1"/>
    <row r="325" ht="27.75" customHeight="1"/>
    <row r="326" ht="27.75" customHeight="1"/>
    <row r="327" ht="27.75" customHeight="1"/>
    <row r="328" ht="27.75" customHeight="1"/>
    <row r="329" ht="27.75" customHeight="1"/>
    <row r="330" ht="27.75" customHeight="1"/>
    <row r="331" ht="27.75" customHeight="1"/>
    <row r="332" ht="27.75" customHeight="1"/>
    <row r="333" ht="27.75" customHeight="1"/>
    <row r="334" ht="27.75" customHeight="1"/>
    <row r="335" ht="27.75" customHeight="1"/>
    <row r="336" ht="27.75" customHeight="1"/>
    <row r="337" ht="27.75" customHeight="1"/>
    <row r="338" ht="27.75" customHeight="1"/>
    <row r="339" ht="27.75" customHeight="1"/>
    <row r="340" ht="27.75" customHeight="1"/>
    <row r="341" ht="27.75" customHeight="1"/>
    <row r="342" ht="27.75" customHeight="1"/>
    <row r="343" ht="27.75" customHeight="1"/>
    <row r="344" ht="27.75" customHeight="1"/>
    <row r="345" ht="27.75" customHeight="1"/>
    <row r="346" ht="27.75" customHeight="1"/>
    <row r="347" ht="27.75" customHeight="1"/>
    <row r="348" ht="27.75" customHeight="1"/>
    <row r="349" ht="27.75" customHeight="1"/>
    <row r="350" ht="27.75" customHeight="1"/>
    <row r="351" ht="27.75" customHeight="1"/>
    <row r="352" ht="27.75" customHeight="1"/>
    <row r="353" ht="27.75" customHeight="1"/>
    <row r="354" ht="27.75" customHeight="1"/>
    <row r="355" ht="27.75" customHeight="1"/>
    <row r="356" ht="27.75" customHeight="1"/>
    <row r="357" ht="27.75" customHeight="1"/>
    <row r="358" ht="27.75" customHeight="1"/>
    <row r="359" ht="27.75" customHeight="1"/>
    <row r="360" ht="27.75" customHeight="1"/>
    <row r="361" ht="27.75" customHeight="1"/>
    <row r="362" ht="27.75" customHeight="1"/>
    <row r="363" ht="27.75" customHeight="1"/>
    <row r="364" ht="27.75" customHeight="1"/>
    <row r="365" ht="27.75" customHeight="1"/>
    <row r="366" ht="27.75" customHeight="1"/>
    <row r="367" ht="27.75" customHeight="1"/>
    <row r="368" ht="27.75" customHeight="1"/>
    <row r="369" ht="27.75" customHeight="1"/>
    <row r="370" ht="27.75" customHeight="1"/>
    <row r="371" ht="27.75" customHeight="1"/>
    <row r="372" ht="27.75" customHeight="1"/>
    <row r="373" ht="27.75" customHeight="1"/>
    <row r="374" ht="27.75" customHeight="1"/>
    <row r="375" ht="27.75" customHeight="1"/>
    <row r="376" ht="27.75" customHeight="1"/>
    <row r="377" ht="27.75" customHeight="1"/>
    <row r="378" ht="27.75" customHeight="1"/>
    <row r="379" ht="27.75" customHeight="1"/>
    <row r="380" ht="27.75" customHeight="1"/>
    <row r="381" ht="27.75" customHeight="1"/>
    <row r="382" ht="27.75" customHeight="1"/>
    <row r="383" ht="27.75" customHeight="1"/>
    <row r="384" ht="27.75" customHeight="1"/>
    <row r="385" ht="27.75" customHeight="1"/>
    <row r="386" ht="27.75" customHeight="1"/>
    <row r="387" ht="27.75" customHeight="1"/>
    <row r="388" ht="27.75" customHeight="1"/>
    <row r="389" ht="27.75" customHeight="1"/>
    <row r="390" ht="27.75" customHeight="1"/>
    <row r="391" ht="27.75" customHeight="1"/>
    <row r="392" ht="27.75" customHeight="1"/>
    <row r="393" ht="27.75" customHeight="1"/>
    <row r="394" ht="27.75" customHeight="1"/>
    <row r="395" ht="27.75" customHeight="1"/>
    <row r="396" ht="27.75" customHeight="1"/>
    <row r="397" ht="27.75" customHeight="1"/>
    <row r="398" ht="27.75" customHeight="1"/>
    <row r="399" ht="27.75" customHeight="1"/>
    <row r="400" ht="27.75" customHeight="1"/>
    <row r="401" ht="27.75" customHeight="1"/>
    <row r="402" ht="27.75" customHeight="1"/>
    <row r="403" ht="27.75" customHeight="1"/>
    <row r="404" ht="27.75" customHeight="1"/>
    <row r="405" ht="27.75" customHeight="1"/>
    <row r="406" ht="27.75" customHeight="1"/>
    <row r="407" ht="27.75" customHeight="1"/>
    <row r="408" ht="27.75" customHeight="1"/>
    <row r="409" ht="27.75" customHeight="1"/>
    <row r="410" ht="27.75" customHeight="1"/>
    <row r="411" ht="27.75" customHeight="1"/>
    <row r="412" ht="27.75" customHeight="1"/>
    <row r="413" ht="27.75" customHeight="1"/>
    <row r="414" ht="27.75" customHeight="1"/>
    <row r="415" ht="27.75" customHeight="1"/>
    <row r="416" ht="27.75" customHeight="1"/>
    <row r="417" ht="27.75" customHeight="1"/>
    <row r="418" ht="27.75" customHeight="1"/>
    <row r="419" ht="27.75" customHeight="1"/>
    <row r="420" ht="27.75" customHeight="1"/>
    <row r="421" ht="27.75" customHeight="1"/>
    <row r="422" ht="27.75" customHeight="1"/>
    <row r="423" ht="27.75" customHeight="1"/>
    <row r="424" ht="27.75" customHeight="1"/>
    <row r="425" ht="27.75" customHeight="1"/>
    <row r="426" ht="27.75" customHeight="1"/>
    <row r="427" ht="27.75" customHeight="1"/>
    <row r="428" ht="27.75" customHeight="1"/>
    <row r="429" ht="27.75" customHeight="1"/>
    <row r="430" ht="27.75" customHeight="1"/>
    <row r="431" ht="27.75" customHeight="1"/>
    <row r="432" ht="27.75" customHeight="1"/>
    <row r="433" ht="27.75" customHeight="1"/>
    <row r="434" ht="27.75" customHeight="1"/>
    <row r="435" ht="27.75" customHeight="1"/>
    <row r="436" ht="27.75" customHeight="1"/>
    <row r="437" ht="27.75" customHeight="1"/>
    <row r="438" ht="27.75" customHeight="1"/>
    <row r="439" ht="27.75" customHeight="1"/>
    <row r="440" ht="27.75" customHeight="1"/>
    <row r="441" ht="27.75" customHeight="1"/>
    <row r="442" ht="27.75" customHeight="1"/>
    <row r="443" ht="27.75" customHeight="1"/>
    <row r="444" ht="27.75" customHeight="1"/>
    <row r="445" ht="27.75" customHeight="1"/>
    <row r="446" ht="27.75" customHeight="1"/>
    <row r="447" ht="27.75" customHeight="1"/>
    <row r="448" ht="27.75" customHeight="1"/>
    <row r="449" ht="27.75" customHeight="1"/>
    <row r="450" ht="27.75" customHeight="1"/>
    <row r="451" ht="27.75" customHeight="1"/>
    <row r="452" ht="27.75" customHeight="1"/>
    <row r="453" ht="27.75" customHeight="1"/>
    <row r="454" ht="27.75" customHeight="1"/>
    <row r="455" ht="27.75" customHeight="1"/>
    <row r="456" ht="27.75" customHeight="1"/>
    <row r="457" ht="27.75" customHeight="1"/>
    <row r="458" ht="27.75" customHeight="1"/>
    <row r="459" ht="27.75" customHeight="1"/>
    <row r="460" ht="27.75" customHeight="1"/>
    <row r="461" ht="27.75" customHeight="1"/>
    <row r="462" ht="27.75" customHeight="1"/>
    <row r="463" ht="27.75" customHeight="1"/>
    <row r="464" ht="27.75" customHeight="1"/>
    <row r="465" ht="27.75" customHeight="1"/>
    <row r="466" ht="27.75" customHeight="1"/>
    <row r="467" ht="27.75" customHeight="1"/>
    <row r="468" ht="27.75" customHeight="1"/>
    <row r="469" ht="27.75" customHeight="1"/>
    <row r="470" ht="27.75" customHeight="1"/>
    <row r="471" ht="27.75" customHeight="1"/>
    <row r="472" ht="27.75" customHeight="1"/>
    <row r="473" ht="27.75" customHeight="1"/>
    <row r="474" ht="27.75" customHeight="1"/>
    <row r="475" ht="27.75" customHeight="1"/>
    <row r="476" ht="27.75" customHeight="1"/>
    <row r="477" ht="27.75" customHeight="1"/>
    <row r="478" ht="27.75" customHeight="1"/>
    <row r="479" ht="27.75" customHeight="1"/>
    <row r="480" ht="27.75" customHeight="1"/>
    <row r="481" ht="27.75" customHeight="1"/>
    <row r="482" ht="27.75" customHeight="1"/>
    <row r="483" ht="27.75" customHeight="1"/>
    <row r="484" ht="27.75" customHeight="1"/>
    <row r="485" ht="27.75" customHeight="1"/>
    <row r="486" ht="27.75" customHeight="1"/>
    <row r="487" ht="27.75" customHeight="1"/>
    <row r="488" ht="27.75" customHeight="1"/>
    <row r="489" ht="27.75" customHeight="1"/>
    <row r="490" ht="27.75" customHeight="1"/>
    <row r="491" ht="27.75" customHeight="1"/>
    <row r="492" ht="27.75" customHeight="1"/>
    <row r="493" ht="27.75" customHeight="1"/>
    <row r="494" ht="27.75" customHeight="1"/>
    <row r="495" ht="27.75" customHeight="1"/>
    <row r="496" ht="27.75" customHeight="1"/>
    <row r="497" ht="27.75" customHeight="1"/>
    <row r="498" ht="27.75" customHeight="1"/>
    <row r="499" ht="27.75" customHeight="1"/>
    <row r="500" ht="27.75" customHeight="1"/>
    <row r="501" ht="27.75" customHeight="1"/>
    <row r="502" ht="27.75" customHeight="1"/>
    <row r="503" ht="27.75" customHeight="1"/>
    <row r="504" ht="27.75" customHeight="1"/>
    <row r="505" ht="27.75" customHeight="1"/>
    <row r="506" ht="27.75" customHeight="1"/>
    <row r="507" ht="27.75" customHeight="1"/>
    <row r="508" ht="27.75" customHeight="1"/>
    <row r="509" ht="27.75" customHeight="1"/>
    <row r="510" ht="27.75" customHeight="1"/>
    <row r="511" ht="27.75" customHeight="1"/>
    <row r="512" ht="27.75" customHeight="1"/>
    <row r="513" ht="27.75" customHeight="1"/>
    <row r="514" ht="27.75" customHeight="1"/>
    <row r="515" ht="27.75" customHeight="1"/>
    <row r="516" ht="27.75" customHeight="1"/>
    <row r="517" ht="27.75" customHeight="1"/>
    <row r="518" ht="27.75" customHeight="1"/>
    <row r="519" ht="27.75" customHeight="1"/>
    <row r="520" ht="27.75" customHeight="1"/>
    <row r="521" ht="27.75" customHeight="1"/>
    <row r="522" ht="27.75" customHeight="1"/>
    <row r="523" ht="27.75" customHeight="1"/>
    <row r="524" ht="27.75" customHeight="1"/>
    <row r="525" ht="27.75" customHeight="1"/>
    <row r="526" ht="27.75" customHeight="1"/>
    <row r="527" ht="27.75" customHeight="1"/>
    <row r="528" ht="27.75" customHeight="1"/>
    <row r="529" ht="27.75" customHeight="1"/>
    <row r="530" ht="27.75" customHeight="1"/>
    <row r="531" ht="27.75" customHeight="1"/>
    <row r="532" ht="27.75" customHeight="1"/>
    <row r="533" ht="27.75" customHeight="1"/>
    <row r="534" ht="27.75" customHeight="1"/>
    <row r="535" ht="27.75" customHeight="1"/>
    <row r="536" ht="27.75" customHeight="1"/>
    <row r="537" ht="27.75" customHeight="1"/>
    <row r="538" ht="27.75" customHeight="1"/>
    <row r="539" ht="27.75" customHeight="1"/>
    <row r="540" ht="27.75" customHeight="1"/>
    <row r="541" ht="27.75" customHeight="1"/>
    <row r="542" ht="27.75" customHeight="1"/>
    <row r="543" ht="27.75" customHeight="1"/>
    <row r="544" ht="27.75" customHeight="1"/>
    <row r="545" ht="27.75" customHeight="1"/>
    <row r="546" ht="27.75" customHeight="1"/>
    <row r="547" ht="27.75" customHeight="1"/>
    <row r="548" ht="27.75" customHeight="1"/>
    <row r="549" ht="27.75" customHeight="1"/>
    <row r="550" ht="27.75" customHeight="1"/>
    <row r="551" ht="27.75" customHeight="1"/>
    <row r="552" ht="27.75" customHeight="1"/>
    <row r="553" ht="27.75" customHeight="1"/>
    <row r="554" ht="27.75" customHeight="1"/>
    <row r="555" ht="27.75" customHeight="1"/>
    <row r="556" ht="27.75" customHeight="1"/>
    <row r="557" ht="27.75" customHeight="1"/>
    <row r="558" ht="27.75" customHeight="1"/>
    <row r="559" ht="27.75" customHeight="1"/>
    <row r="560" ht="27.75" customHeight="1"/>
    <row r="561" ht="27.75" customHeight="1"/>
    <row r="562" ht="27.75" customHeight="1"/>
    <row r="563" ht="27.75" customHeight="1"/>
    <row r="564" ht="27.75" customHeight="1"/>
    <row r="565" ht="27.75" customHeight="1"/>
    <row r="566" ht="27.75" customHeight="1"/>
    <row r="567" ht="27.75" customHeight="1"/>
    <row r="568" ht="27.75" customHeight="1"/>
    <row r="569" ht="27.75" customHeight="1"/>
    <row r="570" ht="27.75" customHeight="1"/>
    <row r="571" ht="27.75" customHeight="1"/>
    <row r="572" ht="27.75" customHeight="1"/>
    <row r="573" ht="27.75" customHeight="1"/>
    <row r="574" ht="27.75" customHeight="1"/>
    <row r="575" ht="27.75" customHeight="1"/>
    <row r="576" ht="27.75" customHeight="1"/>
    <row r="577" ht="27.75" customHeight="1"/>
    <row r="578" ht="27.75" customHeight="1"/>
    <row r="579" ht="27.75" customHeight="1"/>
    <row r="580" ht="27.75" customHeight="1"/>
    <row r="581" ht="27.75" customHeight="1"/>
    <row r="582" ht="27.75" customHeight="1"/>
    <row r="583" ht="27.75" customHeight="1"/>
    <row r="584" ht="27.75" customHeight="1"/>
    <row r="585" ht="27.75" customHeight="1"/>
    <row r="586" ht="27.75" customHeight="1"/>
    <row r="587" ht="27.75" customHeight="1"/>
    <row r="588" ht="27.75" customHeight="1"/>
    <row r="589" ht="27.75" customHeight="1"/>
    <row r="590" ht="27.75" customHeight="1"/>
    <row r="591" ht="27.75" customHeight="1"/>
    <row r="592" ht="27.75" customHeight="1"/>
    <row r="593" ht="27.75" customHeight="1"/>
    <row r="594" ht="27.75" customHeight="1"/>
    <row r="595" ht="27.75" customHeight="1"/>
    <row r="596" ht="27.75" customHeight="1"/>
    <row r="597" ht="27.75" customHeight="1"/>
    <row r="598" ht="27.75" customHeight="1"/>
    <row r="599" ht="27.75" customHeight="1"/>
    <row r="600" ht="27.75" customHeight="1"/>
    <row r="601" ht="27.75" customHeight="1"/>
    <row r="602" ht="27.75" customHeight="1"/>
    <row r="603" ht="27.75" customHeight="1"/>
    <row r="604" ht="27.75" customHeight="1"/>
    <row r="605" ht="27.75" customHeight="1"/>
    <row r="606" ht="27.75" customHeight="1"/>
    <row r="607" ht="27.75" customHeight="1"/>
    <row r="608" ht="27.75" customHeight="1"/>
    <row r="609" ht="27.75" customHeight="1"/>
    <row r="610" ht="27.75" customHeight="1"/>
    <row r="611" ht="27.75" customHeight="1"/>
    <row r="612" ht="27.75" customHeight="1"/>
    <row r="613" ht="27.75" customHeight="1"/>
    <row r="614" ht="27.75" customHeight="1"/>
    <row r="615" ht="27.75" customHeight="1"/>
    <row r="616" ht="27.75" customHeight="1"/>
    <row r="617" ht="27.75" customHeight="1"/>
    <row r="618" ht="27.75" customHeight="1"/>
    <row r="619" ht="27.75" customHeight="1"/>
    <row r="620" ht="27.75" customHeight="1"/>
    <row r="621" ht="27.75" customHeight="1"/>
    <row r="622" ht="27.75" customHeight="1"/>
    <row r="623" ht="27.75" customHeight="1"/>
    <row r="624" ht="27.75" customHeight="1"/>
    <row r="625" ht="27.75" customHeight="1"/>
    <row r="626" ht="27.75" customHeight="1"/>
    <row r="627" ht="27.75" customHeight="1"/>
    <row r="628" ht="27.75" customHeight="1"/>
    <row r="629" ht="27.75" customHeight="1"/>
    <row r="630" ht="27.75" customHeight="1"/>
    <row r="631" ht="27.75" customHeight="1"/>
    <row r="632" ht="27.75" customHeight="1"/>
    <row r="633" ht="27.75" customHeight="1"/>
    <row r="634" ht="27.75" customHeight="1"/>
    <row r="635" ht="27.75" customHeight="1"/>
    <row r="636" ht="27.75" customHeight="1"/>
    <row r="637" ht="27.75" customHeight="1"/>
    <row r="638" ht="27.75" customHeight="1"/>
    <row r="639" ht="27.75" customHeight="1"/>
    <row r="640" ht="27.75" customHeight="1"/>
    <row r="641" ht="27.75" customHeight="1"/>
    <row r="642" ht="27.75" customHeight="1"/>
    <row r="643" ht="27.75" customHeight="1"/>
    <row r="644" ht="27.75" customHeight="1"/>
    <row r="645" ht="27.75" customHeight="1"/>
    <row r="646" ht="27.75" customHeight="1"/>
    <row r="647" ht="27.75" customHeight="1"/>
    <row r="648" ht="27.75" customHeight="1"/>
    <row r="649" ht="27.75" customHeight="1"/>
    <row r="650" ht="27.75" customHeight="1"/>
    <row r="651" ht="27.75" customHeight="1"/>
    <row r="652" ht="27.75" customHeight="1"/>
    <row r="653" ht="27.75" customHeight="1"/>
    <row r="654" ht="27.75" customHeight="1"/>
    <row r="655" ht="27.75" customHeight="1"/>
    <row r="656" ht="27.75" customHeight="1"/>
    <row r="657" ht="27.75" customHeight="1"/>
    <row r="658" ht="27.75" customHeight="1"/>
    <row r="659" ht="27.75" customHeight="1"/>
    <row r="660" ht="27.75" customHeight="1"/>
    <row r="661" ht="27.75" customHeight="1"/>
    <row r="662" ht="27.75" customHeight="1"/>
    <row r="663" ht="27.75" customHeight="1"/>
    <row r="664" ht="27.75" customHeight="1"/>
    <row r="665" ht="27.75" customHeight="1"/>
    <row r="666" ht="27.75" customHeight="1"/>
    <row r="667" ht="27.75" customHeight="1"/>
    <row r="668" ht="27.75" customHeight="1"/>
    <row r="669" ht="27.75" customHeight="1"/>
    <row r="670" ht="27.75" customHeight="1"/>
    <row r="671" ht="27.75" customHeight="1"/>
    <row r="672" ht="27.75" customHeight="1"/>
    <row r="673" ht="27.75" customHeight="1"/>
    <row r="674" ht="27.75" customHeight="1"/>
    <row r="675" ht="27.75" customHeight="1"/>
    <row r="676" ht="27.75" customHeight="1"/>
    <row r="677" ht="27.75" customHeight="1"/>
    <row r="678" ht="27.75" customHeight="1"/>
    <row r="679" ht="27.75" customHeight="1"/>
    <row r="680" ht="27.75" customHeight="1"/>
    <row r="681" ht="27.75" customHeight="1"/>
    <row r="682" ht="27.75" customHeight="1"/>
    <row r="683" ht="27.75" customHeight="1"/>
    <row r="684" ht="27.75" customHeight="1"/>
    <row r="685" ht="27.75" customHeight="1"/>
    <row r="686" ht="27.75" customHeight="1"/>
    <row r="687" ht="27.75" customHeight="1"/>
    <row r="688" ht="27.75" customHeight="1"/>
    <row r="689" ht="27.75" customHeight="1"/>
    <row r="690" ht="27.75" customHeight="1"/>
    <row r="691" ht="27.75" customHeight="1"/>
    <row r="692" ht="27.75" customHeight="1"/>
    <row r="693" ht="27.75" customHeight="1"/>
    <row r="694" ht="27.75" customHeight="1"/>
    <row r="695" ht="27.75" customHeight="1"/>
    <row r="696" ht="27.75" customHeight="1"/>
    <row r="697" ht="27.75" customHeight="1"/>
    <row r="698" ht="27.75" customHeight="1"/>
    <row r="699" ht="27.75" customHeight="1"/>
    <row r="700" ht="27.75" customHeight="1"/>
    <row r="701" ht="27.75" customHeight="1"/>
    <row r="702" ht="27.75" customHeight="1"/>
    <row r="703" ht="27.75" customHeight="1"/>
    <row r="704" ht="27.75" customHeight="1"/>
    <row r="705" ht="27.75" customHeight="1"/>
    <row r="706" ht="27.75" customHeight="1"/>
    <row r="707" ht="27.75" customHeight="1"/>
    <row r="708" ht="27.75" customHeight="1"/>
    <row r="709" ht="27.75" customHeight="1"/>
    <row r="710" ht="27.75" customHeight="1"/>
    <row r="711" ht="27.75" customHeight="1"/>
    <row r="712" ht="27.75" customHeight="1"/>
    <row r="713" ht="27.75" customHeight="1"/>
    <row r="714" ht="27.75" customHeight="1"/>
    <row r="715" ht="27.75" customHeight="1"/>
    <row r="716" ht="27.75" customHeight="1"/>
    <row r="717" ht="27.75" customHeight="1"/>
    <row r="718" ht="27.75" customHeight="1"/>
    <row r="719" ht="27.75" customHeight="1"/>
    <row r="720" ht="27.75" customHeight="1"/>
    <row r="721" ht="27.75" customHeight="1"/>
    <row r="722" ht="27.75" customHeight="1"/>
    <row r="723" ht="27.75" customHeight="1"/>
    <row r="724" ht="27.75" customHeight="1"/>
    <row r="725" ht="27.75" customHeight="1"/>
    <row r="726" ht="27.75" customHeight="1"/>
    <row r="727" ht="27.75" customHeight="1"/>
    <row r="728" ht="27.75" customHeight="1"/>
    <row r="729" ht="27.75" customHeight="1"/>
    <row r="730" ht="27.75" customHeight="1"/>
    <row r="731" ht="27.75" customHeight="1"/>
    <row r="732" ht="27.75" customHeight="1"/>
    <row r="733" ht="27.75" customHeight="1"/>
    <row r="734" ht="27.75" customHeight="1"/>
    <row r="735" ht="27.75" customHeight="1"/>
    <row r="736" ht="27.75" customHeight="1"/>
    <row r="737" ht="27.75" customHeight="1"/>
    <row r="738" ht="27.75" customHeight="1"/>
    <row r="739" ht="27.75" customHeight="1"/>
    <row r="740" ht="27.75" customHeight="1"/>
    <row r="741" ht="27.75" customHeight="1"/>
    <row r="742" ht="27.75" customHeight="1"/>
    <row r="743" ht="27.75" customHeight="1"/>
    <row r="744" ht="27.75" customHeight="1"/>
    <row r="745" ht="27.75" customHeight="1"/>
    <row r="746" ht="27.75" customHeight="1"/>
    <row r="747" ht="27.75" customHeight="1"/>
    <row r="748" ht="27.75" customHeight="1"/>
    <row r="749" ht="27.75" customHeight="1"/>
    <row r="750" ht="27.75" customHeight="1"/>
    <row r="751" ht="27.75" customHeight="1"/>
    <row r="752" ht="27.75" customHeight="1"/>
    <row r="753" ht="27.75" customHeight="1"/>
    <row r="754" ht="27.75" customHeight="1"/>
    <row r="755" ht="27.75" customHeight="1"/>
    <row r="756" ht="27.75" customHeight="1"/>
    <row r="757" ht="27.75" customHeight="1"/>
    <row r="758" ht="27.75" customHeight="1"/>
    <row r="759" ht="27.75" customHeight="1"/>
    <row r="760" ht="27.75" customHeight="1"/>
    <row r="761" ht="27.75" customHeight="1"/>
    <row r="762" ht="27.75" customHeight="1"/>
    <row r="763" ht="27.75" customHeight="1"/>
    <row r="764" ht="27.75" customHeight="1"/>
    <row r="765" ht="27.75" customHeight="1"/>
    <row r="766" ht="27.75" customHeight="1"/>
    <row r="767" ht="27.75" customHeight="1"/>
    <row r="768" ht="27.75" customHeight="1"/>
    <row r="769" ht="27.75" customHeight="1"/>
    <row r="770" ht="27.75" customHeight="1"/>
    <row r="771" ht="27.75" customHeight="1"/>
    <row r="772" ht="27.75" customHeight="1"/>
    <row r="773" ht="27.75" customHeight="1"/>
    <row r="774" ht="27.75" customHeight="1"/>
    <row r="775" ht="27.75" customHeight="1"/>
    <row r="776" ht="27.75" customHeight="1"/>
    <row r="777" ht="27.75" customHeight="1"/>
    <row r="778" ht="27.75" customHeight="1"/>
    <row r="779" ht="27.75" customHeight="1"/>
    <row r="780" ht="27.75" customHeight="1"/>
    <row r="781" ht="27.75" customHeight="1"/>
    <row r="782" ht="27.75" customHeight="1"/>
    <row r="783" ht="27.75" customHeight="1"/>
    <row r="784" ht="27.75" customHeight="1"/>
    <row r="785" ht="27.75" customHeight="1"/>
    <row r="786" ht="27.75" customHeight="1"/>
    <row r="787" ht="27.75" customHeight="1"/>
    <row r="788" ht="27.75" customHeight="1"/>
    <row r="789" ht="27.75" customHeight="1"/>
    <row r="790" ht="27.75" customHeight="1"/>
    <row r="791" ht="27.75" customHeight="1"/>
    <row r="792" ht="27.75" customHeight="1"/>
    <row r="793" ht="27.75" customHeight="1"/>
    <row r="794" ht="27.75" customHeight="1"/>
    <row r="795" ht="27.75" customHeight="1"/>
    <row r="796" ht="27.75" customHeight="1"/>
    <row r="797" ht="27.75" customHeight="1"/>
    <row r="798" ht="27.75" customHeight="1"/>
    <row r="799" ht="27.75" customHeight="1"/>
    <row r="800" ht="27.75" customHeight="1"/>
    <row r="801" ht="27.75" customHeight="1"/>
    <row r="802" ht="27.75" customHeight="1"/>
    <row r="803" ht="27.75" customHeight="1"/>
    <row r="804" ht="27.75" customHeight="1"/>
    <row r="805" ht="27.75" customHeight="1"/>
    <row r="806" ht="27.75" customHeight="1"/>
    <row r="807" ht="27.75" customHeight="1"/>
    <row r="808" ht="27.75" customHeight="1"/>
    <row r="809" ht="27.75" customHeight="1"/>
    <row r="810" ht="27.75" customHeight="1"/>
    <row r="811" ht="27.75" customHeight="1"/>
    <row r="812" ht="27.75" customHeight="1"/>
    <row r="813" ht="27.75" customHeight="1"/>
    <row r="814" ht="27.75" customHeight="1"/>
    <row r="815" ht="27.75" customHeight="1"/>
    <row r="816" ht="27.75" customHeight="1"/>
    <row r="817" ht="27.75" customHeight="1"/>
    <row r="818" ht="27.75" customHeight="1"/>
    <row r="819" ht="27.75" customHeight="1"/>
    <row r="820" ht="27.75" customHeight="1"/>
    <row r="821" ht="27.75" customHeight="1"/>
    <row r="822" ht="27.75" customHeight="1"/>
    <row r="823" ht="27.75" customHeight="1"/>
    <row r="824" ht="27.75" customHeight="1"/>
    <row r="825" ht="27.75" customHeight="1"/>
    <row r="826" ht="27.75" customHeight="1"/>
    <row r="827" ht="27.75" customHeight="1"/>
    <row r="828" ht="27.75" customHeight="1"/>
    <row r="829" ht="27.75" customHeight="1"/>
    <row r="830" ht="27.75" customHeight="1"/>
    <row r="831" ht="27.75" customHeight="1"/>
    <row r="832" ht="27.75" customHeight="1"/>
    <row r="833" ht="27.75" customHeight="1"/>
    <row r="834" ht="27.75" customHeight="1"/>
    <row r="835" ht="27.75" customHeight="1"/>
    <row r="836" ht="27.75" customHeight="1"/>
    <row r="837" ht="27.75" customHeight="1"/>
    <row r="838" ht="27.75" customHeight="1"/>
    <row r="839" ht="27.75" customHeight="1"/>
    <row r="840" ht="27.75" customHeight="1"/>
    <row r="841" ht="27.75" customHeight="1"/>
    <row r="842" ht="27.75" customHeight="1"/>
    <row r="843" ht="27.75" customHeight="1"/>
    <row r="844" ht="27.75" customHeight="1"/>
    <row r="845" ht="27.75" customHeight="1"/>
    <row r="846" ht="27.75" customHeight="1"/>
    <row r="847" ht="27.75" customHeight="1"/>
    <row r="848" ht="27.75" customHeight="1"/>
    <row r="849" ht="27.75" customHeight="1"/>
    <row r="850" ht="27.75" customHeight="1"/>
    <row r="851" ht="27.75" customHeight="1"/>
    <row r="852" ht="27.75" customHeight="1"/>
    <row r="853" ht="27.75" customHeight="1"/>
    <row r="854" ht="27.75" customHeight="1"/>
    <row r="855" ht="27.75" customHeight="1"/>
    <row r="856" ht="27.75" customHeight="1"/>
    <row r="857" ht="27.75" customHeight="1"/>
    <row r="858" ht="27.75" customHeight="1"/>
    <row r="859" ht="27.75" customHeight="1"/>
    <row r="860" ht="27.75" customHeight="1"/>
    <row r="861" ht="27.75" customHeight="1"/>
    <row r="862" ht="27.75" customHeight="1"/>
    <row r="863" ht="27.75" customHeight="1"/>
    <row r="864" ht="27.75" customHeight="1"/>
    <row r="865" ht="27.75" customHeight="1"/>
    <row r="866" ht="27.75" customHeight="1"/>
    <row r="867" ht="27.75" customHeight="1"/>
    <row r="868" ht="27.75" customHeight="1"/>
    <row r="869" ht="27.75" customHeight="1"/>
    <row r="870" ht="27.75" customHeight="1"/>
    <row r="871" ht="27.75" customHeight="1"/>
    <row r="872" ht="27.75" customHeight="1"/>
    <row r="873" ht="27.75" customHeight="1"/>
    <row r="874" ht="27.75" customHeight="1"/>
    <row r="875" ht="27.75" customHeight="1"/>
    <row r="876" ht="27.75" customHeight="1"/>
    <row r="877" ht="27.75" customHeight="1"/>
    <row r="878" ht="27.75" customHeight="1"/>
    <row r="879" ht="27.75" customHeight="1"/>
    <row r="880" ht="27.75" customHeight="1"/>
    <row r="881" ht="27.75" customHeight="1"/>
    <row r="882" ht="27.75" customHeight="1"/>
    <row r="883" ht="27.75" customHeight="1"/>
    <row r="884" ht="27.75" customHeight="1"/>
    <row r="885" ht="27.75" customHeight="1"/>
    <row r="886" ht="27.75" customHeight="1"/>
    <row r="887" ht="27.75" customHeight="1"/>
    <row r="888" ht="27.75" customHeight="1"/>
    <row r="889" ht="27.75" customHeight="1"/>
    <row r="890" ht="27.75" customHeight="1"/>
    <row r="891" ht="27.75" customHeight="1"/>
    <row r="892" ht="27.75" customHeight="1"/>
    <row r="893" ht="27.75" customHeight="1"/>
    <row r="894" ht="27.75" customHeight="1"/>
    <row r="895" ht="27.75" customHeight="1"/>
    <row r="896" ht="27.75" customHeight="1"/>
    <row r="897" ht="27.75" customHeight="1"/>
    <row r="898" ht="27.75" customHeight="1"/>
    <row r="899" ht="27.75" customHeight="1"/>
    <row r="900" ht="27.75" customHeight="1"/>
    <row r="901" ht="27.75" customHeight="1"/>
    <row r="902" ht="27.75" customHeight="1"/>
    <row r="903" ht="27.75" customHeight="1"/>
    <row r="904" ht="27.75" customHeight="1"/>
    <row r="905" ht="27.75" customHeight="1"/>
    <row r="906" ht="27.75" customHeight="1"/>
    <row r="907" ht="27.75" customHeight="1"/>
    <row r="908" ht="27.75" customHeight="1"/>
    <row r="909" ht="27.75" customHeight="1"/>
    <row r="910" ht="27.75" customHeight="1"/>
    <row r="911" ht="27.75" customHeight="1"/>
    <row r="912" ht="27.75" customHeight="1"/>
    <row r="913" ht="27.75" customHeight="1"/>
    <row r="914" ht="27.75" customHeight="1"/>
    <row r="915" ht="27.75" customHeight="1"/>
    <row r="916" ht="27.75" customHeight="1"/>
    <row r="917" ht="27.75" customHeight="1"/>
    <row r="918" ht="27.75" customHeight="1"/>
    <row r="919" ht="27.75" customHeight="1"/>
    <row r="920" ht="27.75" customHeight="1"/>
    <row r="921" ht="27.75" customHeight="1"/>
    <row r="922" ht="27.75" customHeight="1"/>
    <row r="923" ht="27.75" customHeight="1"/>
    <row r="924" ht="27.75" customHeight="1"/>
    <row r="925" ht="27.75" customHeight="1"/>
    <row r="926" ht="27.75" customHeight="1"/>
    <row r="927" ht="27.75" customHeight="1"/>
    <row r="928" ht="27.75" customHeight="1"/>
    <row r="929" ht="27.75" customHeight="1"/>
    <row r="930" ht="27.75" customHeight="1"/>
    <row r="931" ht="27.75" customHeight="1"/>
    <row r="932" ht="27.75" customHeight="1"/>
    <row r="933" ht="27.75" customHeight="1"/>
    <row r="934" ht="27.75" customHeight="1"/>
    <row r="935" ht="27.75" customHeight="1"/>
    <row r="936" ht="27.75" customHeight="1"/>
    <row r="937" ht="27.75" customHeight="1"/>
    <row r="938" ht="27.75" customHeight="1"/>
    <row r="939" ht="27.75" customHeight="1"/>
    <row r="940" ht="27.75" customHeight="1"/>
    <row r="941" ht="27.75" customHeight="1"/>
    <row r="942" ht="27.75" customHeight="1"/>
    <row r="943" ht="27.75" customHeight="1"/>
    <row r="944" ht="27.75" customHeight="1"/>
    <row r="945" ht="27.75" customHeight="1"/>
    <row r="946" ht="27.75" customHeight="1"/>
    <row r="947" ht="27.75" customHeight="1"/>
    <row r="948" ht="27.75" customHeight="1"/>
    <row r="949" ht="27.75" customHeight="1"/>
    <row r="950" ht="27.75" customHeight="1"/>
    <row r="951" ht="27.75" customHeight="1"/>
    <row r="952" ht="27.75" customHeight="1"/>
    <row r="953" ht="27.75" customHeight="1"/>
    <row r="954" ht="27.75" customHeight="1"/>
    <row r="955" ht="27.75" customHeight="1"/>
    <row r="956" ht="27.75" customHeight="1"/>
    <row r="957" ht="27.75" customHeight="1"/>
    <row r="958" ht="27.75" customHeight="1"/>
    <row r="959" ht="27.75" customHeight="1"/>
    <row r="960" ht="27.75" customHeight="1"/>
    <row r="961" ht="27.75" customHeight="1"/>
    <row r="962" ht="27.75" customHeight="1"/>
    <row r="963" ht="27.75" customHeight="1"/>
  </sheetData>
  <mergeCells count="14">
    <mergeCell ref="A1:F1"/>
    <mergeCell ref="A2:F2"/>
    <mergeCell ref="A3:F3"/>
    <mergeCell ref="B4:D4"/>
    <mergeCell ref="E4:F4"/>
    <mergeCell ref="B5:D5"/>
    <mergeCell ref="E5:F5"/>
    <mergeCell ref="A6:F6"/>
    <mergeCell ref="D7:F7"/>
    <mergeCell ref="A11:F11"/>
    <mergeCell ref="A12:F12"/>
    <mergeCell ref="B13:F13"/>
    <mergeCell ref="A7:A8"/>
    <mergeCell ref="B7:B8"/>
  </mergeCells>
  <hyperlinks>
    <hyperlink ref="A12" r:id="rId2" display="Cotação 01 - CCS GRÁFICA E EDITORA  COMÉRCIO E SERVIÇOS LTDA- CNPJ: 35.603.307/0001-61 – SITE: WWW.CCSGRAFICA.COM.BR"/>
  </hyperlinks>
  <pageMargins left="0.75" right="0.75" top="1" bottom="1" header="0.5" footer="0.5"/>
  <pageSetup paperSize="9" scale="61" orientation="portrait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1000"/>
  <sheetViews>
    <sheetView workbookViewId="0">
      <selection activeCell="A42" sqref="A42:H42"/>
    </sheetView>
  </sheetViews>
  <sheetFormatPr defaultColWidth="14.5714285714286" defaultRowHeight="15"/>
  <cols>
    <col min="1" max="1" width="16.5714285714286" style="2" customWidth="1"/>
    <col min="2" max="2" width="24.5714285714286" style="2" customWidth="1"/>
    <col min="3" max="7" width="12.8571428571429" style="2" customWidth="1"/>
    <col min="8" max="8" width="22.2857142857143" style="2" customWidth="1"/>
    <col min="9" max="9" width="10.4285714285714" style="2" customWidth="1"/>
    <col min="10" max="26" width="9" style="2" customWidth="1"/>
    <col min="27" max="1024" width="14.5714285714286" style="2"/>
    <col min="1025" max="16384" width="14.5714285714286" style="1"/>
  </cols>
  <sheetData>
    <row r="1" s="1" customFormat="1" ht="60" customHeight="1" spans="1:1024">
      <c r="A1" s="3" t="s">
        <v>0</v>
      </c>
      <c r="B1" s="4"/>
      <c r="C1" s="4"/>
      <c r="D1" s="4"/>
      <c r="E1" s="4"/>
      <c r="F1" s="4"/>
      <c r="G1" s="4"/>
      <c r="H1" s="5"/>
      <c r="I1" s="2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</row>
    <row r="2" s="1" customFormat="1" ht="30.75" customHeight="1" spans="1:1024">
      <c r="A2" s="6" t="s">
        <v>613</v>
      </c>
      <c r="B2" s="7"/>
      <c r="C2" s="7"/>
      <c r="D2" s="7"/>
      <c r="E2" s="7"/>
      <c r="F2" s="7"/>
      <c r="G2" s="7"/>
      <c r="H2" s="8"/>
      <c r="I2" s="25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</row>
    <row r="3" s="1" customFormat="1" ht="27.75" customHeight="1" spans="1:1024">
      <c r="A3" s="9" t="s">
        <v>614</v>
      </c>
      <c r="B3" s="9"/>
      <c r="C3" s="9"/>
      <c r="D3" s="9"/>
      <c r="E3" s="9"/>
      <c r="F3" s="9"/>
      <c r="G3" s="9"/>
      <c r="H3" s="9"/>
      <c r="I3" s="26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</row>
    <row r="4" s="1" customFormat="1" ht="29.25" customHeight="1" spans="1:1024">
      <c r="A4" s="10" t="s">
        <v>5</v>
      </c>
      <c r="B4" s="10" t="s">
        <v>6</v>
      </c>
      <c r="C4" s="10"/>
      <c r="D4" s="10"/>
      <c r="E4" s="10"/>
      <c r="F4" s="10"/>
      <c r="G4" s="11" t="s">
        <v>581</v>
      </c>
      <c r="H4" s="11"/>
      <c r="I4" s="26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</row>
    <row r="5" s="1" customFormat="1" ht="29.25" customHeight="1" spans="1:1024">
      <c r="A5" s="12" t="s">
        <v>582</v>
      </c>
      <c r="B5" s="13" t="s">
        <v>615</v>
      </c>
      <c r="C5" s="13"/>
      <c r="D5" s="13"/>
      <c r="E5" s="13"/>
      <c r="F5" s="13"/>
      <c r="G5" s="14">
        <f t="shared" ref="G5:G7" si="0">H15</f>
        <v>79</v>
      </c>
      <c r="H5" s="14"/>
      <c r="I5" s="26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</row>
    <row r="6" s="1" customFormat="1" ht="29.25" customHeight="1" spans="1:1024">
      <c r="A6" s="12" t="s">
        <v>584</v>
      </c>
      <c r="B6" s="13" t="s">
        <v>616</v>
      </c>
      <c r="C6" s="13"/>
      <c r="D6" s="13"/>
      <c r="E6" s="13"/>
      <c r="F6" s="13"/>
      <c r="G6" s="14">
        <f t="shared" si="0"/>
        <v>16.4</v>
      </c>
      <c r="H6" s="14"/>
      <c r="I6" s="26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</row>
    <row r="7" s="1" customFormat="1" ht="29.25" customHeight="1" spans="1:1024">
      <c r="A7" s="12" t="s">
        <v>617</v>
      </c>
      <c r="B7" s="13" t="s">
        <v>618</v>
      </c>
      <c r="C7" s="13"/>
      <c r="D7" s="13"/>
      <c r="E7" s="13"/>
      <c r="F7" s="13"/>
      <c r="G7" s="14">
        <f t="shared" si="0"/>
        <v>29.9</v>
      </c>
      <c r="H7" s="14"/>
      <c r="I7" s="26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</row>
    <row r="8" s="1" customFormat="1" ht="29.25" customHeight="1" spans="1:1024">
      <c r="A8" s="12" t="s">
        <v>619</v>
      </c>
      <c r="B8" s="13" t="s">
        <v>620</v>
      </c>
      <c r="C8" s="13"/>
      <c r="D8" s="13"/>
      <c r="E8" s="13"/>
      <c r="F8" s="13"/>
      <c r="G8" s="14">
        <f t="shared" ref="G8:G10" si="1">H19</f>
        <v>43</v>
      </c>
      <c r="H8" s="14"/>
      <c r="I8" s="26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</row>
    <row r="9" s="1" customFormat="1" ht="29.25" customHeight="1" spans="1:1024">
      <c r="A9" s="12" t="s">
        <v>621</v>
      </c>
      <c r="B9" s="13" t="s">
        <v>622</v>
      </c>
      <c r="C9" s="13"/>
      <c r="D9" s="13"/>
      <c r="E9" s="13"/>
      <c r="F9" s="13"/>
      <c r="G9" s="14">
        <f t="shared" si="1"/>
        <v>44.9</v>
      </c>
      <c r="H9" s="14"/>
      <c r="I9" s="26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</row>
    <row r="10" s="1" customFormat="1" ht="29.25" customHeight="1" spans="1:1024">
      <c r="A10" s="12" t="s">
        <v>623</v>
      </c>
      <c r="B10" s="13" t="s">
        <v>624</v>
      </c>
      <c r="C10" s="13"/>
      <c r="D10" s="13"/>
      <c r="E10" s="13"/>
      <c r="F10" s="13"/>
      <c r="G10" s="14">
        <f t="shared" si="1"/>
        <v>49.9</v>
      </c>
      <c r="H10" s="14"/>
      <c r="I10" s="26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</row>
    <row r="11" s="1" customFormat="1" ht="27.75" customHeight="1" spans="1:1024">
      <c r="A11" s="15" t="s">
        <v>586</v>
      </c>
      <c r="B11" s="15"/>
      <c r="C11" s="15"/>
      <c r="D11" s="15"/>
      <c r="E11" s="15"/>
      <c r="F11" s="15"/>
      <c r="G11" s="15"/>
      <c r="H11" s="15"/>
      <c r="I11" s="26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</row>
    <row r="12" s="1" customFormat="1" ht="27.75" customHeight="1" spans="1:1024">
      <c r="A12" s="16" t="s">
        <v>587</v>
      </c>
      <c r="B12" s="16" t="s">
        <v>588</v>
      </c>
      <c r="C12" s="17" t="s">
        <v>589</v>
      </c>
      <c r="D12" s="17"/>
      <c r="E12" s="17"/>
      <c r="F12" s="16" t="s">
        <v>590</v>
      </c>
      <c r="G12" s="16"/>
      <c r="H12" s="16"/>
      <c r="I12" s="26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</row>
    <row r="13" s="1" customFormat="1" ht="27.75" customHeight="1" spans="1:1024">
      <c r="A13" s="16"/>
      <c r="B13" s="16"/>
      <c r="C13" s="17">
        <v>1</v>
      </c>
      <c r="D13" s="17">
        <v>2</v>
      </c>
      <c r="E13" s="17">
        <v>3</v>
      </c>
      <c r="F13" s="17" t="s">
        <v>591</v>
      </c>
      <c r="G13" s="17" t="s">
        <v>592</v>
      </c>
      <c r="H13" s="17" t="s">
        <v>593</v>
      </c>
      <c r="I13" s="26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</row>
    <row r="14" s="1" customFormat="1" ht="27.75" customHeight="1" spans="1:1024">
      <c r="A14" s="16" t="s">
        <v>334</v>
      </c>
      <c r="B14" s="16"/>
      <c r="C14" s="17"/>
      <c r="D14" s="17"/>
      <c r="E14" s="17"/>
      <c r="F14" s="17"/>
      <c r="G14" s="17"/>
      <c r="H14" s="17"/>
      <c r="I14" s="26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</row>
    <row r="15" s="1" customFormat="1" ht="31.5" customHeight="1" spans="1:1024">
      <c r="A15" s="12">
        <v>1</v>
      </c>
      <c r="B15" s="18" t="s">
        <v>615</v>
      </c>
      <c r="C15" s="19">
        <v>89.9</v>
      </c>
      <c r="D15" s="19">
        <v>55</v>
      </c>
      <c r="E15" s="19">
        <v>79</v>
      </c>
      <c r="F15" s="20">
        <f t="shared" ref="F15:F17" si="2">SMALL(C15:E15,1)</f>
        <v>55</v>
      </c>
      <c r="G15" s="20">
        <f t="shared" ref="G15:G17" si="3">AVERAGE(C15:E15)</f>
        <v>74.6333333333333</v>
      </c>
      <c r="H15" s="21">
        <f t="shared" ref="H15:H17" si="4">MEDIAN(C15:E15)</f>
        <v>79</v>
      </c>
      <c r="I15" s="27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</row>
    <row r="16" s="1" customFormat="1" ht="27.75" customHeight="1" spans="1:1024">
      <c r="A16" s="12">
        <v>2</v>
      </c>
      <c r="B16" s="18" t="s">
        <v>616</v>
      </c>
      <c r="C16" s="19">
        <v>16.4</v>
      </c>
      <c r="D16" s="19">
        <v>19</v>
      </c>
      <c r="E16" s="19">
        <v>15.9</v>
      </c>
      <c r="F16" s="20">
        <f t="shared" si="2"/>
        <v>15.9</v>
      </c>
      <c r="G16" s="20">
        <f t="shared" si="3"/>
        <v>17.1</v>
      </c>
      <c r="H16" s="21">
        <f t="shared" si="4"/>
        <v>16.4</v>
      </c>
      <c r="I16" s="27"/>
      <c r="J16" s="28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</row>
    <row r="17" s="1" customFormat="1" ht="35.25" customHeight="1" spans="1:1024">
      <c r="A17" s="12">
        <v>3</v>
      </c>
      <c r="B17" s="18" t="s">
        <v>618</v>
      </c>
      <c r="C17" s="19">
        <v>29.9</v>
      </c>
      <c r="D17" s="19">
        <v>35</v>
      </c>
      <c r="E17" s="19">
        <v>29.9</v>
      </c>
      <c r="F17" s="20">
        <f t="shared" si="2"/>
        <v>29.9</v>
      </c>
      <c r="G17" s="20">
        <f t="shared" si="3"/>
        <v>31.6</v>
      </c>
      <c r="H17" s="21">
        <f t="shared" si="4"/>
        <v>29.9</v>
      </c>
      <c r="I17" s="27"/>
      <c r="J17" s="28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</row>
    <row r="18" s="1" customFormat="1" ht="31.5" customHeight="1" spans="1:1024">
      <c r="A18" s="16" t="s">
        <v>335</v>
      </c>
      <c r="B18" s="16"/>
      <c r="C18" s="16">
        <v>1</v>
      </c>
      <c r="D18" s="16">
        <v>2</v>
      </c>
      <c r="E18" s="16">
        <v>3</v>
      </c>
      <c r="F18" s="16" t="s">
        <v>591</v>
      </c>
      <c r="G18" s="16" t="s">
        <v>592</v>
      </c>
      <c r="H18" s="16" t="s">
        <v>593</v>
      </c>
      <c r="I18" s="26"/>
      <c r="J18" s="2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</row>
    <row r="19" s="1" customFormat="1" ht="30" customHeight="1" spans="1:1024">
      <c r="A19" s="12">
        <v>4</v>
      </c>
      <c r="B19" s="18" t="s">
        <v>620</v>
      </c>
      <c r="C19" s="19">
        <v>37.9</v>
      </c>
      <c r="D19" s="19">
        <v>43</v>
      </c>
      <c r="E19" s="19">
        <v>48.9</v>
      </c>
      <c r="F19" s="20">
        <f t="shared" ref="F19:F21" si="5">SMALL(C19:E19,1)</f>
        <v>37.9</v>
      </c>
      <c r="G19" s="20">
        <f t="shared" ref="G19:G21" si="6">AVERAGE(C19:E19)</f>
        <v>43.2666666666667</v>
      </c>
      <c r="H19" s="21">
        <f t="shared" ref="H19:H21" si="7">MEDIAN(C19:E19)</f>
        <v>43</v>
      </c>
      <c r="I19" s="26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</row>
    <row r="20" s="1" customFormat="1" ht="30" customHeight="1" spans="1:1024">
      <c r="A20" s="12">
        <v>5</v>
      </c>
      <c r="B20" s="18" t="s">
        <v>622</v>
      </c>
      <c r="C20" s="19">
        <v>44.9</v>
      </c>
      <c r="D20" s="19">
        <v>55</v>
      </c>
      <c r="E20" s="19">
        <v>44.9</v>
      </c>
      <c r="F20" s="20">
        <f t="shared" si="5"/>
        <v>44.9</v>
      </c>
      <c r="G20" s="20">
        <f t="shared" si="6"/>
        <v>48.2666666666667</v>
      </c>
      <c r="H20" s="21">
        <f t="shared" si="7"/>
        <v>44.9</v>
      </c>
      <c r="I20" s="26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</row>
    <row r="21" s="1" customFormat="1" ht="30" customHeight="1" spans="1:1024">
      <c r="A21" s="12">
        <v>6</v>
      </c>
      <c r="B21" s="18" t="s">
        <v>624</v>
      </c>
      <c r="C21" s="19">
        <v>38.9</v>
      </c>
      <c r="D21" s="19">
        <v>52</v>
      </c>
      <c r="E21" s="19">
        <v>49.9</v>
      </c>
      <c r="F21" s="20">
        <f t="shared" si="5"/>
        <v>38.9</v>
      </c>
      <c r="G21" s="20">
        <f t="shared" si="6"/>
        <v>46.9333333333333</v>
      </c>
      <c r="H21" s="21">
        <f t="shared" si="7"/>
        <v>49.9</v>
      </c>
      <c r="I21" s="26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</row>
    <row r="22" s="1" customFormat="1" ht="30" customHeight="1" spans="1:1024">
      <c r="A22" s="22" t="s">
        <v>598</v>
      </c>
      <c r="B22" s="22"/>
      <c r="C22" s="22"/>
      <c r="D22" s="22"/>
      <c r="E22" s="22"/>
      <c r="F22" s="22"/>
      <c r="G22" s="22"/>
      <c r="H22" s="22"/>
      <c r="I22" s="26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</row>
    <row r="23" s="1" customFormat="1" ht="26" customHeight="1" spans="1:1024">
      <c r="A23" s="23" t="s">
        <v>625</v>
      </c>
      <c r="B23" s="23"/>
      <c r="C23" s="23"/>
      <c r="D23" s="23"/>
      <c r="E23" s="23"/>
      <c r="F23" s="23"/>
      <c r="G23" s="23"/>
      <c r="H23" s="23"/>
      <c r="I23" s="26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</row>
    <row r="24" s="1" customFormat="1" ht="26" customHeight="1" spans="1:1024">
      <c r="A24" s="23" t="s">
        <v>600</v>
      </c>
      <c r="B24" s="23" t="s">
        <v>626</v>
      </c>
      <c r="C24" s="23"/>
      <c r="D24" s="23"/>
      <c r="E24" s="23"/>
      <c r="F24" s="23"/>
      <c r="G24" s="23"/>
      <c r="H24" s="23"/>
      <c r="I24" s="26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</row>
    <row r="25" s="1" customFormat="1" ht="26" customHeight="1" spans="1:1024">
      <c r="A25" s="24" t="s">
        <v>627</v>
      </c>
      <c r="B25" s="24"/>
      <c r="C25" s="24"/>
      <c r="D25" s="24"/>
      <c r="E25" s="24"/>
      <c r="F25" s="24"/>
      <c r="G25" s="24"/>
      <c r="H25" s="24"/>
      <c r="I25" s="26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</row>
    <row r="26" s="1" customFormat="1" ht="26" customHeight="1" spans="1:1024">
      <c r="A26" s="23" t="s">
        <v>600</v>
      </c>
      <c r="B26" s="23" t="s">
        <v>628</v>
      </c>
      <c r="C26" s="23"/>
      <c r="D26" s="23"/>
      <c r="E26" s="23"/>
      <c r="F26" s="23"/>
      <c r="G26" s="23"/>
      <c r="H26" s="23"/>
      <c r="I26" s="26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</row>
    <row r="27" s="1" customFormat="1" ht="26" customHeight="1" spans="1:1024">
      <c r="A27" s="23" t="s">
        <v>629</v>
      </c>
      <c r="B27" s="23"/>
      <c r="C27" s="23"/>
      <c r="D27" s="23"/>
      <c r="E27" s="23"/>
      <c r="F27" s="23"/>
      <c r="G27" s="23"/>
      <c r="H27" s="23"/>
      <c r="I27" s="26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</row>
    <row r="28" s="1" customFormat="1" ht="26" customHeight="1" spans="1:1024">
      <c r="A28" s="23" t="s">
        <v>600</v>
      </c>
      <c r="B28" s="23" t="s">
        <v>630</v>
      </c>
      <c r="C28" s="23"/>
      <c r="D28" s="23"/>
      <c r="E28" s="23"/>
      <c r="F28" s="23"/>
      <c r="G28" s="23"/>
      <c r="H28" s="23"/>
      <c r="I28" s="26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</row>
    <row r="29" s="1" customFormat="1" ht="30" customHeight="1" spans="1:1024">
      <c r="A29" s="9" t="s">
        <v>631</v>
      </c>
      <c r="B29" s="9"/>
      <c r="C29" s="9"/>
      <c r="D29" s="9"/>
      <c r="E29" s="9"/>
      <c r="F29" s="9"/>
      <c r="G29" s="9"/>
      <c r="H29" s="9"/>
      <c r="I29" s="30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</row>
    <row r="30" s="1" customFormat="1" ht="32.25" customHeight="1" spans="1:1024">
      <c r="A30" s="10" t="s">
        <v>5</v>
      </c>
      <c r="B30" s="10" t="s">
        <v>6</v>
      </c>
      <c r="C30" s="10"/>
      <c r="D30" s="10"/>
      <c r="E30" s="10"/>
      <c r="F30" s="10"/>
      <c r="G30" s="11" t="s">
        <v>581</v>
      </c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</row>
    <row r="31" s="1" customFormat="1" ht="32.25" customHeight="1" spans="1:1024">
      <c r="A31" s="12" t="s">
        <v>632</v>
      </c>
      <c r="B31" s="13" t="s">
        <v>633</v>
      </c>
      <c r="C31" s="13"/>
      <c r="D31" s="13"/>
      <c r="E31" s="13"/>
      <c r="F31" s="13"/>
      <c r="G31" s="14">
        <f>E38</f>
        <v>808</v>
      </c>
      <c r="H31" s="14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</row>
    <row r="32" s="1" customFormat="1" ht="32.25" customHeight="1" spans="1:1024">
      <c r="A32" s="12" t="s">
        <v>634</v>
      </c>
      <c r="B32" s="13" t="s">
        <v>635</v>
      </c>
      <c r="C32" s="13"/>
      <c r="D32" s="13"/>
      <c r="E32" s="13"/>
      <c r="F32" s="13"/>
      <c r="G32" s="14">
        <f>H39</f>
        <v>530</v>
      </c>
      <c r="H32" s="14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</row>
    <row r="33" s="1" customFormat="1" ht="32.25" customHeight="1" spans="1:1024">
      <c r="A33" s="12" t="s">
        <v>636</v>
      </c>
      <c r="B33" s="13" t="s">
        <v>637</v>
      </c>
      <c r="C33" s="13"/>
      <c r="D33" s="13"/>
      <c r="E33" s="13"/>
      <c r="F33" s="13"/>
      <c r="G33" s="14">
        <f>H40</f>
        <v>780</v>
      </c>
      <c r="H33" s="14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</row>
    <row r="34" s="1" customFormat="1" ht="27.75" customHeight="1" spans="1:1024">
      <c r="A34" s="15" t="s">
        <v>586</v>
      </c>
      <c r="B34" s="15"/>
      <c r="C34" s="15"/>
      <c r="D34" s="15"/>
      <c r="E34" s="15"/>
      <c r="F34" s="15"/>
      <c r="G34" s="15"/>
      <c r="H34" s="15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</row>
    <row r="35" s="1" customFormat="1" ht="27.75" customHeight="1" spans="1:1024">
      <c r="A35" s="16" t="s">
        <v>587</v>
      </c>
      <c r="B35" s="16" t="s">
        <v>588</v>
      </c>
      <c r="C35" s="17" t="s">
        <v>589</v>
      </c>
      <c r="D35" s="17"/>
      <c r="E35" s="17"/>
      <c r="F35" s="16" t="s">
        <v>590</v>
      </c>
      <c r="G35" s="16"/>
      <c r="H35" s="1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</row>
    <row r="36" s="1" customFormat="1" ht="27.75" customHeight="1" spans="1:1024">
      <c r="A36" s="16"/>
      <c r="B36" s="16"/>
      <c r="C36" s="17">
        <v>1</v>
      </c>
      <c r="D36" s="17">
        <v>2</v>
      </c>
      <c r="E36" s="17">
        <v>3</v>
      </c>
      <c r="F36" s="17" t="s">
        <v>591</v>
      </c>
      <c r="G36" s="17" t="s">
        <v>592</v>
      </c>
      <c r="H36" s="17" t="s">
        <v>593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</row>
    <row r="37" s="1" customFormat="1" ht="27.75" customHeight="1" spans="1:1024">
      <c r="A37" s="16" t="s">
        <v>638</v>
      </c>
      <c r="B37" s="16"/>
      <c r="C37" s="17"/>
      <c r="D37" s="17"/>
      <c r="E37" s="17"/>
      <c r="F37" s="17"/>
      <c r="G37" s="17"/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</row>
    <row r="38" s="1" customFormat="1" ht="34.5" customHeight="1" spans="1:1024">
      <c r="A38" s="12">
        <v>7</v>
      </c>
      <c r="B38" s="18" t="s">
        <v>633</v>
      </c>
      <c r="C38" s="20">
        <v>994.16</v>
      </c>
      <c r="D38" s="20">
        <v>860</v>
      </c>
      <c r="E38" s="20">
        <v>808</v>
      </c>
      <c r="F38" s="20">
        <f t="shared" ref="F38:F40" si="8">SMALL(C38:E38,1)</f>
        <v>808</v>
      </c>
      <c r="G38" s="20">
        <f t="shared" ref="G38:G40" si="9">AVERAGE(C38:E38)</f>
        <v>887.386666666667</v>
      </c>
      <c r="H38" s="20">
        <f t="shared" ref="H38:H40" si="10">MEDIAN(C38:E38)</f>
        <v>860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</row>
    <row r="39" s="1" customFormat="1" ht="34.5" customHeight="1" spans="1:1024">
      <c r="A39" s="12">
        <v>8</v>
      </c>
      <c r="B39" s="18" t="s">
        <v>635</v>
      </c>
      <c r="C39" s="20">
        <v>788.03</v>
      </c>
      <c r="D39" s="20">
        <v>440</v>
      </c>
      <c r="E39" s="20">
        <v>530</v>
      </c>
      <c r="F39" s="20">
        <f t="shared" si="8"/>
        <v>440</v>
      </c>
      <c r="G39" s="20">
        <f t="shared" si="9"/>
        <v>586.01</v>
      </c>
      <c r="H39" s="20">
        <f t="shared" si="10"/>
        <v>530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</row>
    <row r="40" s="1" customFormat="1" ht="64.5" customHeight="1" spans="1:1024">
      <c r="A40" s="12">
        <v>9</v>
      </c>
      <c r="B40" s="18" t="s">
        <v>637</v>
      </c>
      <c r="C40" s="20">
        <v>1390.94</v>
      </c>
      <c r="D40" s="20">
        <v>660</v>
      </c>
      <c r="E40" s="20">
        <v>780</v>
      </c>
      <c r="F40" s="20">
        <f t="shared" si="8"/>
        <v>660</v>
      </c>
      <c r="G40" s="20">
        <f t="shared" si="9"/>
        <v>943.646666666667</v>
      </c>
      <c r="H40" s="20">
        <f t="shared" si="10"/>
        <v>780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</row>
    <row r="41" s="1" customFormat="1" ht="27.75" customHeight="1" spans="1:1024">
      <c r="A41" s="22" t="s">
        <v>598</v>
      </c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</row>
    <row r="42" s="1" customFormat="1" ht="27.75" customHeight="1" spans="1:1024">
      <c r="A42" s="23" t="s">
        <v>639</v>
      </c>
      <c r="B42" s="23"/>
      <c r="C42" s="23"/>
      <c r="D42" s="23"/>
      <c r="E42" s="23"/>
      <c r="F42" s="23"/>
      <c r="G42" s="23"/>
      <c r="H42" s="23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</row>
    <row r="43" s="1" customFormat="1" ht="27.75" customHeight="1" spans="1:1024">
      <c r="A43" s="23" t="s">
        <v>600</v>
      </c>
      <c r="B43" s="23" t="s">
        <v>640</v>
      </c>
      <c r="C43" s="23"/>
      <c r="D43" s="23"/>
      <c r="E43" s="23"/>
      <c r="F43" s="23"/>
      <c r="G43" s="23"/>
      <c r="H43" s="23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</row>
    <row r="44" s="1" customFormat="1" ht="32" customHeight="1" spans="1:1024">
      <c r="A44" s="24" t="s">
        <v>641</v>
      </c>
      <c r="B44" s="24"/>
      <c r="C44" s="24"/>
      <c r="D44" s="24"/>
      <c r="E44" s="24"/>
      <c r="F44" s="24"/>
      <c r="G44" s="24"/>
      <c r="H44" s="24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</row>
    <row r="45" s="1" customFormat="1" ht="27.75" customHeight="1" spans="1:1024">
      <c r="A45" s="23" t="s">
        <v>600</v>
      </c>
      <c r="B45" s="23" t="s">
        <v>642</v>
      </c>
      <c r="C45" s="23"/>
      <c r="D45" s="23"/>
      <c r="E45" s="23"/>
      <c r="F45" s="23"/>
      <c r="G45" s="23"/>
      <c r="H45" s="23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</row>
    <row r="46" s="1" customFormat="1" ht="27.75" customHeight="1" spans="1:1024">
      <c r="A46" s="23" t="s">
        <v>643</v>
      </c>
      <c r="B46" s="23"/>
      <c r="C46" s="23"/>
      <c r="D46" s="23"/>
      <c r="E46" s="23"/>
      <c r="F46" s="23"/>
      <c r="G46" s="23"/>
      <c r="H46" s="23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</row>
    <row r="47" s="1" customFormat="1" ht="27.75" customHeight="1" spans="1:1024">
      <c r="A47" s="23" t="s">
        <v>600</v>
      </c>
      <c r="B47" s="23" t="s">
        <v>644</v>
      </c>
      <c r="C47" s="23"/>
      <c r="D47" s="23"/>
      <c r="E47" s="23"/>
      <c r="F47" s="23"/>
      <c r="G47" s="23"/>
      <c r="H47" s="23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</row>
    <row r="48" s="1" customFormat="1" ht="27.75" customHeight="1" spans="1:102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</row>
    <row r="49" s="1" customFormat="1" ht="27.75" customHeight="1" spans="1:102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</row>
    <row r="50" s="1" customFormat="1" ht="27.75" customHeight="1" spans="1:102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</row>
    <row r="51" s="1" customFormat="1" ht="27.75" customHeight="1" spans="1:102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</row>
    <row r="52" s="1" customFormat="1" ht="27.75" customHeight="1" spans="1:102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</row>
    <row r="53" s="1" customFormat="1" ht="27.75" customHeight="1" spans="1:102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</row>
    <row r="54" s="1" customFormat="1" ht="27.75" customHeight="1" spans="1:102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</row>
    <row r="55" s="1" customFormat="1" ht="27.75" customHeight="1" spans="1:102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</row>
    <row r="56" s="1" customFormat="1" ht="27.75" customHeight="1" spans="1:102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</row>
    <row r="57" s="1" customFormat="1" ht="27.75" customHeight="1" spans="1:102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</row>
    <row r="58" s="1" customFormat="1" ht="27.75" customHeight="1" spans="1:102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</row>
    <row r="59" s="1" customFormat="1" ht="27.75" customHeight="1" spans="1:102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</row>
    <row r="60" s="1" customFormat="1" ht="27.75" customHeight="1" spans="1:102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</row>
    <row r="61" s="1" customFormat="1" ht="27.75" customHeight="1" spans="1:102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</row>
    <row r="62" s="1" customFormat="1" ht="27.75" customHeight="1" spans="1:102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</row>
    <row r="63" s="1" customFormat="1" ht="27.75" customHeight="1" spans="1:102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</row>
    <row r="64" s="1" customFormat="1" ht="27.75" customHeight="1" spans="1:102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</row>
    <row r="65" s="1" customFormat="1" ht="27.75" customHeight="1" spans="1:102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</row>
    <row r="66" s="1" customFormat="1" ht="27.75" customHeight="1" spans="1:102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</row>
    <row r="67" s="1" customFormat="1" ht="27.75" customHeight="1" spans="1:102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</row>
    <row r="68" s="1" customFormat="1" ht="27.75" customHeight="1" spans="1:102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</row>
    <row r="69" s="1" customFormat="1" ht="27.75" customHeight="1" spans="1:102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</row>
    <row r="70" s="1" customFormat="1" ht="27.75" customHeight="1" spans="1:102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</row>
    <row r="71" s="1" customFormat="1" ht="27.75" customHeight="1" spans="1:102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</row>
    <row r="72" s="1" customFormat="1" ht="27.75" customHeight="1" spans="1:102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</row>
    <row r="73" s="1" customFormat="1" ht="27.75" customHeight="1" spans="1:102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</row>
    <row r="74" s="1" customFormat="1" ht="27.75" customHeight="1" spans="1:102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</row>
    <row r="75" s="1" customFormat="1" ht="27.75" customHeight="1" spans="1:102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</row>
    <row r="76" s="1" customFormat="1" ht="27.75" customHeight="1" spans="1:102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</row>
    <row r="77" s="1" customFormat="1" ht="27.75" customHeight="1" spans="1:102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</row>
    <row r="78" s="1" customFormat="1" ht="27.75" customHeight="1" spans="1:102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</row>
    <row r="79" s="1" customFormat="1" ht="27.75" customHeight="1" spans="1:102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</row>
    <row r="80" s="1" customFormat="1" ht="27.75" customHeight="1" spans="1:102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</row>
    <row r="81" s="1" customFormat="1" ht="27.75" customHeight="1" spans="1:102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</row>
    <row r="82" s="1" customFormat="1" ht="27.75" customHeight="1" spans="1:102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</row>
    <row r="83" s="1" customFormat="1" ht="27.75" customHeight="1" spans="1:102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</row>
    <row r="84" s="1" customFormat="1" ht="27.75" customHeight="1" spans="1:102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</row>
    <row r="85" s="1" customFormat="1" ht="27.75" customHeight="1" spans="1:102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</row>
    <row r="86" s="1" customFormat="1" ht="27.75" customHeight="1" spans="1:102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</row>
    <row r="87" s="1" customFormat="1" ht="27.75" customHeight="1" spans="1:102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</row>
    <row r="88" s="1" customFormat="1" ht="27.75" customHeight="1" spans="1:102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</row>
    <row r="89" s="1" customFormat="1" ht="27.75" customHeight="1" spans="1:102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</row>
    <row r="90" s="1" customFormat="1" ht="27.75" customHeight="1" spans="1:102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</row>
    <row r="91" s="1" customFormat="1" ht="27.75" customHeight="1" spans="1:102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</row>
    <row r="92" s="1" customFormat="1" ht="27.75" customHeight="1" spans="1:102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</row>
    <row r="93" s="1" customFormat="1" ht="27.75" customHeight="1" spans="1:102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</row>
    <row r="94" s="1" customFormat="1" ht="27.75" customHeight="1" spans="1:102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</row>
    <row r="95" s="1" customFormat="1" ht="27.75" customHeight="1" spans="1:102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</row>
    <row r="96" s="1" customFormat="1" ht="27.75" customHeight="1" spans="1:102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</row>
    <row r="97" s="1" customFormat="1" ht="27.75" customHeight="1" spans="1:102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</row>
    <row r="98" s="1" customFormat="1" ht="27.75" customHeight="1" spans="1:102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</row>
    <row r="99" s="1" customFormat="1" ht="27.75" customHeight="1" spans="1:102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</row>
    <row r="100" s="1" customFormat="1" ht="27.75" customHeight="1" spans="1:102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</row>
    <row r="101" s="1" customFormat="1" ht="27.75" customHeight="1" spans="1:102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</row>
    <row r="102" s="1" customFormat="1" ht="27.75" customHeight="1" spans="1:102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</row>
    <row r="103" s="1" customFormat="1" ht="27.75" customHeight="1" spans="1:102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</row>
    <row r="104" s="1" customFormat="1" ht="27.75" customHeight="1" spans="1:102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</row>
    <row r="105" s="1" customFormat="1" ht="27.75" customHeight="1" spans="1:102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</row>
    <row r="106" s="1" customFormat="1" ht="27.75" customHeight="1" spans="1:102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</row>
    <row r="107" s="1" customFormat="1" ht="27.75" customHeight="1" spans="1:102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</row>
    <row r="108" s="1" customFormat="1" ht="27.75" customHeight="1" spans="1:102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</row>
    <row r="109" s="1" customFormat="1" ht="27.75" customHeight="1" spans="1:102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</row>
    <row r="110" s="1" customFormat="1" ht="27.75" customHeight="1" spans="1:102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</row>
    <row r="111" s="1" customFormat="1" ht="27.75" customHeight="1" spans="1:102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</row>
    <row r="112" s="1" customFormat="1" ht="27.75" customHeight="1" spans="1:102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</row>
    <row r="113" s="1" customFormat="1" ht="27.75" customHeight="1" spans="1:102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</row>
    <row r="114" s="1" customFormat="1" ht="27.75" customHeight="1" spans="1:102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</row>
    <row r="115" s="1" customFormat="1" ht="27.75" customHeight="1" spans="1:102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</row>
    <row r="116" s="1" customFormat="1" ht="27.75" customHeight="1" spans="1:102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</row>
    <row r="117" s="1" customFormat="1" ht="27.75" customHeight="1" spans="1:102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</row>
    <row r="118" s="1" customFormat="1" ht="27.75" customHeight="1" spans="1:102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</row>
    <row r="119" s="1" customFormat="1" ht="27.75" customHeight="1" spans="1:102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</row>
    <row r="120" s="1" customFormat="1" ht="27.75" customHeight="1" spans="1:102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</row>
    <row r="121" s="1" customFormat="1" ht="27.75" customHeight="1" spans="1:102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</row>
    <row r="122" s="1" customFormat="1" ht="27.75" customHeight="1" spans="1:102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</row>
    <row r="123" s="1" customFormat="1" ht="27.75" customHeight="1" spans="1:102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</row>
    <row r="124" s="1" customFormat="1" ht="27.75" customHeight="1" spans="1:10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</row>
    <row r="125" s="1" customFormat="1" ht="27.75" customHeight="1" spans="1:102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</row>
    <row r="126" s="1" customFormat="1" ht="27.75" customHeight="1" spans="1:102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</row>
    <row r="127" s="1" customFormat="1" ht="27.75" customHeight="1" spans="1:102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</row>
    <row r="128" s="1" customFormat="1" ht="27.75" customHeight="1" spans="1:102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</row>
    <row r="129" s="1" customFormat="1" ht="27.75" customHeight="1" spans="1:102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</row>
    <row r="130" s="1" customFormat="1" ht="27.75" customHeight="1" spans="1:102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</row>
    <row r="131" s="1" customFormat="1" ht="27.75" customHeight="1" spans="1:102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</row>
    <row r="132" s="1" customFormat="1" ht="27.75" customHeight="1" spans="1:102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</row>
    <row r="133" s="1" customFormat="1" ht="27.75" customHeight="1" spans="1:102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</row>
    <row r="134" s="1" customFormat="1" ht="27.75" customHeight="1" spans="1:102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</row>
    <row r="135" s="1" customFormat="1" ht="27.75" customHeight="1" spans="1:102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</row>
    <row r="136" s="1" customFormat="1" ht="27.75" customHeight="1" spans="1:102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</row>
    <row r="137" s="1" customFormat="1" ht="27.75" customHeight="1" spans="1:102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</row>
    <row r="138" s="1" customFormat="1" ht="27.75" customHeight="1" spans="1:102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</row>
    <row r="139" s="1" customFormat="1" ht="27.75" customHeight="1" spans="1:102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</row>
    <row r="140" s="1" customFormat="1" ht="27.75" customHeight="1" spans="1:102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</row>
    <row r="141" s="1" customFormat="1" ht="27.75" customHeight="1" spans="1:102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</row>
    <row r="142" s="1" customFormat="1" ht="27.75" customHeight="1" spans="1:102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</row>
    <row r="143" s="1" customFormat="1" ht="27.75" customHeight="1" spans="1:102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</row>
    <row r="144" s="1" customFormat="1" ht="27.75" customHeight="1" spans="1:102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</row>
    <row r="145" s="1" customFormat="1" ht="27.75" customHeight="1" spans="1:102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</row>
    <row r="146" s="1" customFormat="1" ht="27.75" customHeight="1" spans="1:102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</row>
    <row r="147" s="1" customFormat="1" ht="27.75" customHeight="1" spans="1:102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</row>
    <row r="148" s="1" customFormat="1" ht="27.75" customHeight="1" spans="1:102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</row>
    <row r="149" s="1" customFormat="1" ht="27.75" customHeight="1" spans="1:102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</row>
    <row r="150" s="1" customFormat="1" ht="27.75" customHeight="1" spans="1:102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</row>
    <row r="151" s="1" customFormat="1" ht="27.75" customHeight="1" spans="1:102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</row>
    <row r="152" s="1" customFormat="1" ht="27.75" customHeight="1" spans="1:102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</row>
    <row r="153" s="1" customFormat="1" ht="27.75" customHeight="1" spans="1:102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</row>
    <row r="154" s="1" customFormat="1" ht="27.75" customHeight="1" spans="1:102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</row>
    <row r="155" s="1" customFormat="1" ht="27.75" customHeight="1" spans="1:102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</row>
    <row r="156" s="1" customFormat="1" ht="27.75" customHeight="1" spans="1:102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</row>
    <row r="157" s="1" customFormat="1" ht="27.75" customHeight="1" spans="1:102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</row>
    <row r="158" s="1" customFormat="1" ht="27.75" customHeight="1" spans="1:102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</row>
    <row r="159" s="1" customFormat="1" ht="27.75" customHeight="1" spans="1:102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</row>
    <row r="160" s="1" customFormat="1" ht="27.75" customHeight="1" spans="1:102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</row>
    <row r="161" s="1" customFormat="1" ht="27.75" customHeight="1" spans="1:102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</row>
    <row r="162" s="1" customFormat="1" ht="27.75" customHeight="1" spans="1:102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</row>
    <row r="163" s="1" customFormat="1" ht="27.75" customHeight="1" spans="1:102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</row>
    <row r="164" s="1" customFormat="1" ht="27.75" customHeight="1" spans="1:102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</row>
    <row r="165" s="1" customFormat="1" ht="27.75" customHeight="1" spans="1:102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</row>
    <row r="166" s="1" customFormat="1" ht="27.75" customHeight="1" spans="1:102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</row>
    <row r="167" s="1" customFormat="1" ht="27.75" customHeight="1" spans="1:102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</row>
    <row r="168" s="1" customFormat="1" ht="27.75" customHeight="1" spans="1:102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</row>
    <row r="169" s="1" customFormat="1" ht="27.75" customHeight="1" spans="1:102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</row>
    <row r="170" s="1" customFormat="1" ht="27.75" customHeight="1" spans="1:102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</row>
    <row r="171" s="1" customFormat="1" ht="27.75" customHeight="1" spans="1:102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</row>
    <row r="172" s="1" customFormat="1" ht="27.75" customHeight="1" spans="1:102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</row>
    <row r="173" s="1" customFormat="1" ht="27.75" customHeight="1" spans="1:102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</row>
    <row r="174" s="1" customFormat="1" ht="27.75" customHeight="1" spans="1:102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</row>
    <row r="175" s="1" customFormat="1" ht="27.75" customHeight="1" spans="1:102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</row>
    <row r="176" s="1" customFormat="1" ht="27.75" customHeight="1" spans="1:102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</row>
    <row r="177" s="1" customFormat="1" ht="27.75" customHeight="1" spans="1:102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</row>
    <row r="178" s="1" customFormat="1" ht="27.75" customHeight="1" spans="1:102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</row>
    <row r="179" s="1" customFormat="1" ht="27.75" customHeight="1" spans="1:102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</row>
    <row r="180" s="1" customFormat="1" ht="27.75" customHeight="1" spans="1:102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</row>
    <row r="181" s="1" customFormat="1" ht="27.75" customHeight="1" spans="1:102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</row>
    <row r="182" s="1" customFormat="1" ht="27.75" customHeight="1" spans="1:102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</row>
    <row r="183" s="1" customFormat="1" ht="27.75" customHeight="1" spans="1:102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</row>
    <row r="184" s="1" customFormat="1" ht="27.75" customHeight="1" spans="1:102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</row>
    <row r="185" s="1" customFormat="1" ht="27.75" customHeight="1" spans="1:102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</row>
    <row r="186" s="1" customFormat="1" ht="27.75" customHeight="1" spans="1:102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</row>
    <row r="187" s="1" customFormat="1" ht="27.75" customHeight="1" spans="1:102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</row>
    <row r="188" s="1" customFormat="1" ht="27.75" customHeight="1" spans="1:102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</row>
    <row r="189" s="1" customFormat="1" ht="27.75" customHeight="1" spans="1:102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</row>
    <row r="190" s="1" customFormat="1" ht="27.75" customHeight="1" spans="1:102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</row>
    <row r="191" s="1" customFormat="1" ht="27.75" customHeight="1" spans="1:102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</row>
    <row r="192" s="1" customFormat="1" ht="27.75" customHeight="1" spans="1:102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</row>
    <row r="193" s="1" customFormat="1" ht="27.75" customHeight="1" spans="1:102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</row>
    <row r="194" s="1" customFormat="1" ht="27.75" customHeight="1" spans="1:102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</row>
    <row r="195" s="1" customFormat="1" ht="27.75" customHeight="1" spans="1:102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</row>
    <row r="196" s="1" customFormat="1" ht="27.75" customHeight="1" spans="1:102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</row>
    <row r="197" s="1" customFormat="1" ht="27.75" customHeight="1" spans="1:102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</row>
    <row r="198" s="1" customFormat="1" ht="27.75" customHeight="1" spans="1:102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</row>
    <row r="199" s="1" customFormat="1" ht="27.75" customHeight="1" spans="1:102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</row>
    <row r="200" s="1" customFormat="1" ht="27.75" customHeight="1" spans="1:102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</row>
    <row r="201" s="1" customFormat="1" ht="27.75" customHeight="1" spans="1:102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</row>
    <row r="202" s="1" customFormat="1" ht="27.75" customHeight="1" spans="1:102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</row>
    <row r="203" s="1" customFormat="1" ht="27.75" customHeight="1" spans="1:102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</row>
    <row r="204" s="1" customFormat="1" ht="27.75" customHeight="1" spans="1:102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</row>
    <row r="205" s="1" customFormat="1" ht="27.75" customHeight="1" spans="1:102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</row>
    <row r="206" s="1" customFormat="1" ht="27.75" customHeight="1" spans="1:102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</row>
    <row r="207" s="1" customFormat="1" ht="27.75" customHeight="1" spans="1:102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</row>
    <row r="208" s="1" customFormat="1" ht="27.75" customHeight="1" spans="1:102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</row>
    <row r="209" s="1" customFormat="1" ht="27.75" customHeight="1" spans="1:102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</row>
    <row r="210" s="1" customFormat="1" ht="27.75" customHeight="1" spans="1:102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</row>
    <row r="211" s="1" customFormat="1" ht="27.75" customHeight="1" spans="1:102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</row>
    <row r="212" s="1" customFormat="1" ht="27.75" customHeight="1" spans="1:102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</row>
    <row r="213" s="1" customFormat="1" ht="27.75" customHeight="1" spans="1:102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</row>
    <row r="214" s="1" customFormat="1" ht="27.75" customHeight="1" spans="1:102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</row>
    <row r="215" s="1" customFormat="1" ht="27.75" customHeight="1" spans="1:102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</row>
    <row r="216" s="1" customFormat="1" ht="27.75" customHeight="1" spans="1:102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</row>
    <row r="217" s="1" customFormat="1" ht="27.75" customHeight="1" spans="1:102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</row>
    <row r="218" s="1" customFormat="1" ht="27.75" customHeight="1" spans="1:102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</row>
    <row r="219" s="1" customFormat="1" ht="27.75" customHeight="1" spans="1:102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</row>
    <row r="220" s="1" customFormat="1" ht="27.75" customHeight="1" spans="1:102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</row>
    <row r="221" s="1" customFormat="1" ht="27.75" customHeight="1" spans="1:102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</row>
    <row r="222" s="1" customFormat="1" ht="27.75" customHeight="1" spans="1:102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</row>
    <row r="223" s="1" customFormat="1" ht="27.75" customHeight="1" spans="1:102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</row>
    <row r="224" s="1" customFormat="1" ht="27.75" customHeight="1" spans="1:10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</row>
    <row r="225" s="1" customFormat="1" ht="27.75" customHeight="1" spans="1:102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</row>
    <row r="226" s="1" customFormat="1" ht="27.75" customHeight="1" spans="1:102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</row>
    <row r="227" s="1" customFormat="1" ht="27.75" customHeight="1" spans="1:102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</row>
    <row r="228" s="1" customFormat="1" ht="27.75" customHeight="1" spans="1:102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</row>
    <row r="229" s="1" customFormat="1" ht="27.75" customHeight="1" spans="1:102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</row>
    <row r="230" s="1" customFormat="1" ht="27.75" customHeight="1" spans="1:102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</row>
    <row r="231" s="1" customFormat="1" ht="27.75" customHeight="1" spans="1:102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</row>
    <row r="232" s="1" customFormat="1" ht="27.75" customHeight="1" spans="1:102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</row>
    <row r="233" s="1" customFormat="1" ht="27.75" customHeight="1" spans="1:102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</row>
    <row r="234" s="1" customFormat="1" ht="27.75" customHeight="1" spans="1:102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</row>
    <row r="235" s="1" customFormat="1" ht="27.75" customHeight="1" spans="1:102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</row>
    <row r="236" s="1" customFormat="1" ht="27.75" customHeight="1" spans="1:102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</row>
    <row r="237" s="1" customFormat="1" ht="27.75" customHeight="1" spans="1:102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</row>
    <row r="238" s="1" customFormat="1" ht="27.75" customHeight="1" spans="1:102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</row>
    <row r="239" s="1" customFormat="1" ht="27.75" customHeight="1" spans="1:102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</row>
    <row r="240" s="1" customFormat="1" ht="27.75" customHeight="1" spans="1:102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</row>
    <row r="241" s="1" customFormat="1" ht="27.75" customHeight="1" spans="1:102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</row>
    <row r="242" s="1" customFormat="1" ht="27.75" customHeight="1" spans="1:102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</row>
    <row r="243" s="1" customFormat="1" ht="27.75" customHeight="1" spans="1:102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</row>
    <row r="244" s="1" customFormat="1" ht="27.75" customHeight="1" spans="1:102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</row>
    <row r="245" s="1" customFormat="1" ht="27.75" customHeight="1" spans="1:102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</row>
    <row r="246" s="1" customFormat="1" ht="27.75" customHeight="1" spans="1:102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</row>
    <row r="247" s="1" customFormat="1" ht="27.75" customHeight="1" spans="1:102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</row>
    <row r="248" s="1" customFormat="1" ht="27.75" customHeight="1" spans="1:102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</row>
    <row r="249" s="1" customFormat="1" ht="27.75" customHeight="1" spans="1:102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</row>
    <row r="250" s="1" customFormat="1" ht="27.75" customHeight="1" spans="1:102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</row>
    <row r="251" s="1" customFormat="1" ht="27.75" customHeight="1" spans="1:102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</row>
    <row r="252" s="1" customFormat="1" ht="27.75" customHeight="1" spans="1:102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</row>
    <row r="253" s="1" customFormat="1" ht="27.75" customHeight="1" spans="1:102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</row>
    <row r="254" s="1" customFormat="1" ht="27.75" customHeight="1" spans="1:102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</row>
    <row r="255" s="1" customFormat="1" ht="27.75" customHeight="1" spans="1:102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</row>
    <row r="256" s="1" customFormat="1" ht="27.75" customHeight="1" spans="1:102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</row>
    <row r="257" s="1" customFormat="1" ht="27.75" customHeight="1" spans="1:102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</row>
    <row r="258" s="1" customFormat="1" ht="27.75" customHeight="1" spans="1:102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</row>
    <row r="259" s="1" customFormat="1" ht="27.75" customHeight="1" spans="1:102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</row>
    <row r="260" s="1" customFormat="1" ht="27.75" customHeight="1" spans="1:102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</row>
    <row r="261" s="1" customFormat="1" ht="27.75" customHeight="1" spans="1:102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</row>
    <row r="262" s="1" customFormat="1" ht="27.75" customHeight="1" spans="1:102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</row>
    <row r="263" s="1" customFormat="1" ht="27.75" customHeight="1" spans="1:102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</row>
    <row r="264" s="1" customFormat="1" ht="27.75" customHeight="1" spans="1:102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</row>
    <row r="265" s="1" customFormat="1" ht="27.75" customHeight="1" spans="1:102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</row>
    <row r="266" s="1" customFormat="1" ht="27.75" customHeight="1" spans="1:102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</row>
    <row r="267" s="1" customFormat="1" ht="27.75" customHeight="1" spans="1:102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</row>
    <row r="268" s="1" customFormat="1" ht="27.75" customHeight="1" spans="1:102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</row>
    <row r="269" s="1" customFormat="1" ht="27.75" customHeight="1" spans="1:102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</row>
    <row r="270" s="1" customFormat="1" ht="27.75" customHeight="1" spans="1:102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</row>
    <row r="271" s="1" customFormat="1" ht="27.75" customHeight="1" spans="1:102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</row>
    <row r="272" s="1" customFormat="1" ht="27.75" customHeight="1" spans="1:102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</row>
    <row r="273" s="1" customFormat="1" ht="27.75" customHeight="1" spans="1:102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</row>
    <row r="274" s="1" customFormat="1" ht="27.75" customHeight="1" spans="1:102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</row>
    <row r="275" s="1" customFormat="1" ht="27.75" customHeight="1" spans="1:102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</row>
    <row r="276" s="1" customFormat="1" ht="27.75" customHeight="1" spans="1:102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</row>
    <row r="277" s="1" customFormat="1" ht="27.75" customHeight="1" spans="1:102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</row>
    <row r="278" s="1" customFormat="1" ht="27.75" customHeight="1" spans="1:102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</row>
    <row r="279" s="1" customFormat="1" ht="27.75" customHeight="1" spans="1:102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</row>
    <row r="280" s="1" customFormat="1" ht="27.75" customHeight="1" spans="1:102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</row>
    <row r="281" s="1" customFormat="1" ht="27.75" customHeight="1" spans="1:102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</row>
    <row r="282" s="1" customFormat="1" ht="27.75" customHeight="1" spans="1:102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</row>
    <row r="283" s="1" customFormat="1" ht="27.75" customHeight="1" spans="1:102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</row>
    <row r="284" s="1" customFormat="1" ht="27.75" customHeight="1" spans="1:102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</row>
    <row r="285" s="1" customFormat="1" ht="27.75" customHeight="1" spans="1:102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</row>
    <row r="286" s="1" customFormat="1" ht="27.75" customHeight="1" spans="1:102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</row>
    <row r="287" s="1" customFormat="1" ht="27.75" customHeight="1" spans="1:102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</row>
    <row r="288" s="1" customFormat="1" ht="27.75" customHeight="1" spans="1:102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</row>
    <row r="289" s="1" customFormat="1" ht="27.75" customHeight="1" spans="1:102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</row>
    <row r="290" s="1" customFormat="1" ht="27.75" customHeight="1" spans="1:102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</row>
    <row r="291" s="1" customFormat="1" ht="27.75" customHeight="1" spans="1:102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</row>
    <row r="292" s="1" customFormat="1" ht="27.75" customHeight="1" spans="1:102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</row>
    <row r="293" s="1" customFormat="1" ht="27.75" customHeight="1" spans="1:102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</row>
    <row r="294" s="1" customFormat="1" ht="27.75" customHeight="1" spans="1:102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</row>
    <row r="295" s="1" customFormat="1" ht="27.75" customHeight="1" spans="1:102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</row>
    <row r="296" s="1" customFormat="1" ht="27.75" customHeight="1" spans="1:102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</row>
    <row r="297" s="1" customFormat="1" ht="27.75" customHeight="1" spans="1:102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</row>
    <row r="298" s="1" customFormat="1" ht="27.75" customHeight="1" spans="1:102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</row>
    <row r="299" s="1" customFormat="1" ht="27.75" customHeight="1" spans="1:102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</row>
    <row r="300" s="1" customFormat="1" ht="27.75" customHeight="1" spans="1:102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</row>
    <row r="301" s="1" customFormat="1" ht="27.75" customHeight="1" spans="1:102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</row>
    <row r="302" s="1" customFormat="1" ht="27.75" customHeight="1" spans="1:102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</row>
    <row r="303" s="1" customFormat="1" ht="27.75" customHeight="1" spans="1:102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</row>
    <row r="304" s="1" customFormat="1" ht="27.75" customHeight="1" spans="1:102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</row>
    <row r="305" s="1" customFormat="1" ht="27.75" customHeight="1" spans="1:102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</row>
    <row r="306" s="1" customFormat="1" ht="27.75" customHeight="1" spans="1:102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</row>
    <row r="307" s="1" customFormat="1" ht="27.75" customHeight="1" spans="1:102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</row>
    <row r="308" s="1" customFormat="1" ht="27.75" customHeight="1" spans="1:102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</row>
    <row r="309" s="1" customFormat="1" ht="27.75" customHeight="1" spans="1:102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</row>
    <row r="310" s="1" customFormat="1" ht="27.75" customHeight="1" spans="1:102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</row>
    <row r="311" s="1" customFormat="1" ht="27.75" customHeight="1" spans="1:102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</row>
    <row r="312" s="1" customFormat="1" ht="27.75" customHeight="1" spans="1:102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</row>
    <row r="313" s="1" customFormat="1" ht="27.75" customHeight="1" spans="1:102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</row>
    <row r="314" s="1" customFormat="1" ht="27.75" customHeight="1" spans="1:102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</row>
    <row r="315" s="1" customFormat="1" ht="27.75" customHeight="1" spans="1:102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</row>
    <row r="316" s="1" customFormat="1" ht="27.75" customHeight="1" spans="1:102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</row>
    <row r="317" s="1" customFormat="1" ht="27.75" customHeight="1" spans="1:102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</row>
    <row r="318" s="1" customFormat="1" ht="27.75" customHeight="1" spans="1:102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</row>
    <row r="319" s="1" customFormat="1" ht="27.75" customHeight="1" spans="1:102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</row>
    <row r="320" s="1" customFormat="1" ht="27.75" customHeight="1" spans="1:102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</row>
    <row r="321" s="1" customFormat="1" ht="27.75" customHeight="1" spans="1:102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</row>
    <row r="322" s="1" customFormat="1" ht="27.75" customHeight="1" spans="1:102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</row>
    <row r="323" s="1" customFormat="1" ht="27.75" customHeight="1" spans="1:102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</row>
    <row r="324" s="1" customFormat="1" ht="27.75" customHeight="1" spans="1:10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</row>
    <row r="325" s="1" customFormat="1" ht="27.75" customHeight="1" spans="1:102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</row>
    <row r="326" s="1" customFormat="1" ht="27.75" customHeight="1" spans="1:102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</row>
    <row r="327" s="1" customFormat="1" ht="27.75" customHeight="1" spans="1:102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</row>
    <row r="328" s="1" customFormat="1" ht="27.75" customHeight="1" spans="1:102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</row>
    <row r="329" s="1" customFormat="1" ht="27.75" customHeight="1" spans="1:102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</row>
    <row r="330" s="1" customFormat="1" ht="27.75" customHeight="1" spans="1:102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</row>
    <row r="331" s="1" customFormat="1" ht="27.75" customHeight="1" spans="1:102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</row>
    <row r="332" s="1" customFormat="1" ht="27.75" customHeight="1" spans="1:102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</row>
    <row r="333" s="1" customFormat="1" ht="27.75" customHeight="1" spans="1:102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</row>
    <row r="334" s="1" customFormat="1" ht="27.75" customHeight="1" spans="1:102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</row>
    <row r="335" s="1" customFormat="1" ht="27.75" customHeight="1" spans="1:102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</row>
    <row r="336" s="1" customFormat="1" ht="27.75" customHeight="1" spans="1:102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</row>
    <row r="337" s="1" customFormat="1" ht="27.75" customHeight="1" spans="1:102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</row>
    <row r="338" s="1" customFormat="1" ht="27.75" customHeight="1" spans="1:102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</row>
    <row r="339" s="1" customFormat="1" ht="27.75" customHeight="1" spans="1:102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</row>
    <row r="340" s="1" customFormat="1" ht="27.75" customHeight="1" spans="1:102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</row>
    <row r="341" s="1" customFormat="1" ht="27.75" customHeight="1" spans="1:102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</row>
    <row r="342" s="1" customFormat="1" ht="27.75" customHeight="1" spans="1:102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</row>
    <row r="343" s="1" customFormat="1" ht="27.75" customHeight="1" spans="1:102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</row>
    <row r="344" s="1" customFormat="1" ht="27.75" customHeight="1" spans="1:102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</row>
    <row r="345" s="1" customFormat="1" ht="27.75" customHeight="1" spans="1:102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</row>
    <row r="346" s="1" customFormat="1" ht="27.75" customHeight="1" spans="1:102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</row>
    <row r="347" s="1" customFormat="1" ht="27.75" customHeight="1" spans="1:102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</row>
    <row r="348" s="1" customFormat="1" ht="27.75" customHeight="1" spans="1:102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</row>
    <row r="349" s="1" customFormat="1" ht="27.75" customHeight="1" spans="1:102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</row>
    <row r="350" s="1" customFormat="1" ht="27.75" customHeight="1" spans="1:102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</row>
    <row r="351" s="1" customFormat="1" ht="27.75" customHeight="1" spans="1:102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</row>
    <row r="352" s="1" customFormat="1" ht="27.75" customHeight="1" spans="1:102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</row>
    <row r="353" s="1" customFormat="1" ht="27.75" customHeight="1" spans="1:102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</row>
    <row r="354" s="1" customFormat="1" ht="27.75" customHeight="1" spans="1:102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</row>
    <row r="355" s="1" customFormat="1" ht="27.75" customHeight="1" spans="1:102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</row>
    <row r="356" s="1" customFormat="1" ht="27.75" customHeight="1" spans="1:102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</row>
    <row r="357" s="1" customFormat="1" ht="27.75" customHeight="1" spans="1:102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</row>
    <row r="358" s="1" customFormat="1" ht="27.75" customHeight="1" spans="1:102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</row>
    <row r="359" s="1" customFormat="1" ht="27.75" customHeight="1" spans="1:102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</row>
    <row r="360" s="1" customFormat="1" ht="27.75" customHeight="1" spans="1:102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</row>
    <row r="361" s="1" customFormat="1" ht="27.75" customHeight="1" spans="1:102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</row>
    <row r="362" s="1" customFormat="1" ht="27.75" customHeight="1" spans="1:102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</row>
    <row r="363" s="1" customFormat="1" ht="27.75" customHeight="1" spans="1:102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</row>
    <row r="364" s="1" customFormat="1" ht="27.75" customHeight="1" spans="1:102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</row>
    <row r="365" s="1" customFormat="1" ht="27.75" customHeight="1" spans="1:102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</row>
    <row r="366" s="1" customFormat="1" ht="27.75" customHeight="1" spans="1:102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</row>
    <row r="367" s="1" customFormat="1" ht="27.75" customHeight="1" spans="1:102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</row>
    <row r="368" s="1" customFormat="1" ht="27.75" customHeight="1" spans="1:102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</row>
    <row r="369" s="1" customFormat="1" ht="27.75" customHeight="1" spans="1:102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</row>
    <row r="370" s="1" customFormat="1" ht="27.75" customHeight="1" spans="1:102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</row>
    <row r="371" s="1" customFormat="1" ht="27.75" customHeight="1" spans="1:102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</row>
    <row r="372" s="1" customFormat="1" ht="27.75" customHeight="1" spans="1:102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</row>
    <row r="373" s="1" customFormat="1" ht="27.75" customHeight="1" spans="1:102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</row>
    <row r="374" s="1" customFormat="1" ht="27.75" customHeight="1" spans="1:102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</row>
    <row r="375" s="1" customFormat="1" ht="27.75" customHeight="1" spans="1:102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</row>
    <row r="376" s="1" customFormat="1" ht="27.75" customHeight="1" spans="1:102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</row>
    <row r="377" s="1" customFormat="1" ht="27.75" customHeight="1" spans="1:102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</row>
    <row r="378" s="1" customFormat="1" ht="27.75" customHeight="1" spans="1:102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</row>
    <row r="379" s="1" customFormat="1" ht="27.75" customHeight="1" spans="1:102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</row>
    <row r="380" s="1" customFormat="1" ht="27.75" customHeight="1" spans="1:102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</row>
    <row r="381" s="1" customFormat="1" ht="27.75" customHeight="1" spans="1:102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</row>
    <row r="382" s="1" customFormat="1" ht="27.75" customHeight="1" spans="1:102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</row>
    <row r="383" s="1" customFormat="1" ht="27.75" customHeight="1" spans="1:102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</row>
    <row r="384" s="1" customFormat="1" ht="27.75" customHeight="1" spans="1:102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</row>
    <row r="385" s="1" customFormat="1" ht="27.75" customHeight="1" spans="1:102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</row>
    <row r="386" s="1" customFormat="1" ht="27.75" customHeight="1" spans="1:102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</row>
    <row r="387" s="1" customFormat="1" ht="27.75" customHeight="1" spans="1:102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</row>
    <row r="388" s="1" customFormat="1" ht="27.75" customHeight="1" spans="1:102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</row>
    <row r="389" s="1" customFormat="1" ht="27.75" customHeight="1" spans="1:102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</row>
    <row r="390" s="1" customFormat="1" ht="27.75" customHeight="1" spans="1:102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</row>
    <row r="391" s="1" customFormat="1" ht="27.75" customHeight="1" spans="1:102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</row>
    <row r="392" s="1" customFormat="1" ht="27.75" customHeight="1" spans="1:102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</row>
    <row r="393" s="1" customFormat="1" ht="27.75" customHeight="1" spans="1:102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</row>
    <row r="394" s="1" customFormat="1" ht="27.75" customHeight="1" spans="1:102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</row>
    <row r="395" s="1" customFormat="1" ht="27.75" customHeight="1" spans="1:102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</row>
    <row r="396" s="1" customFormat="1" ht="27.75" customHeight="1" spans="1:102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</row>
    <row r="397" s="1" customFormat="1" ht="27.75" customHeight="1" spans="1:102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</row>
    <row r="398" s="1" customFormat="1" ht="27.75" customHeight="1" spans="1:102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</row>
    <row r="399" s="1" customFormat="1" ht="27.75" customHeight="1" spans="1:102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</row>
    <row r="400" s="1" customFormat="1" ht="27.75" customHeight="1" spans="1:102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</row>
    <row r="401" s="1" customFormat="1" ht="27.75" customHeight="1" spans="1:102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</row>
    <row r="402" s="1" customFormat="1" ht="27.75" customHeight="1" spans="1:102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</row>
    <row r="403" s="1" customFormat="1" ht="27.75" customHeight="1" spans="1:102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</row>
    <row r="404" s="1" customFormat="1" ht="27.75" customHeight="1" spans="1:102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</row>
    <row r="405" s="1" customFormat="1" ht="27.75" customHeight="1" spans="1:102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</row>
    <row r="406" s="1" customFormat="1" ht="27.75" customHeight="1" spans="1:102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</row>
    <row r="407" s="1" customFormat="1" ht="27.75" customHeight="1" spans="1:102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</row>
    <row r="408" s="1" customFormat="1" ht="27.75" customHeight="1" spans="1:102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</row>
    <row r="409" s="1" customFormat="1" ht="27.75" customHeight="1" spans="1:102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</row>
    <row r="410" s="1" customFormat="1" ht="27.75" customHeight="1" spans="1:102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</row>
    <row r="411" s="1" customFormat="1" ht="27.75" customHeight="1" spans="1:102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</row>
    <row r="412" s="1" customFormat="1" ht="27.75" customHeight="1" spans="1:102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</row>
    <row r="413" s="1" customFormat="1" ht="27.75" customHeight="1" spans="1:102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</row>
    <row r="414" s="1" customFormat="1" ht="27.75" customHeight="1" spans="1:102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</row>
    <row r="415" s="1" customFormat="1" ht="27.75" customHeight="1" spans="1:102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</row>
    <row r="416" s="1" customFormat="1" ht="27.75" customHeight="1" spans="1:102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</row>
    <row r="417" s="1" customFormat="1" ht="27.75" customHeight="1" spans="1:102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</row>
    <row r="418" s="1" customFormat="1" ht="27.75" customHeight="1" spans="1:102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</row>
    <row r="419" s="1" customFormat="1" ht="27.75" customHeight="1" spans="1:102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</row>
    <row r="420" s="1" customFormat="1" ht="27.75" customHeight="1" spans="1:102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</row>
    <row r="421" s="1" customFormat="1" ht="27.75" customHeight="1" spans="1:102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</row>
    <row r="422" s="1" customFormat="1" ht="27.75" customHeight="1" spans="1:102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</row>
    <row r="423" s="1" customFormat="1" ht="27.75" customHeight="1" spans="1:102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</row>
    <row r="424" s="1" customFormat="1" ht="27.75" customHeight="1" spans="1:10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</row>
    <row r="425" s="1" customFormat="1" ht="27.75" customHeight="1" spans="1:102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</row>
    <row r="426" s="1" customFormat="1" ht="27.75" customHeight="1" spans="1:102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</row>
    <row r="427" s="1" customFormat="1" ht="27.75" customHeight="1" spans="1:102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</row>
    <row r="428" s="1" customFormat="1" ht="27.75" customHeight="1" spans="1:102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</row>
    <row r="429" s="1" customFormat="1" ht="27.75" customHeight="1" spans="1:102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</row>
    <row r="430" s="1" customFormat="1" ht="27.75" customHeight="1" spans="1:102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</row>
    <row r="431" s="1" customFormat="1" ht="27.75" customHeight="1" spans="1:102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</row>
    <row r="432" s="1" customFormat="1" ht="27.75" customHeight="1" spans="1:102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</row>
    <row r="433" s="1" customFormat="1" ht="27.75" customHeight="1" spans="1:102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</row>
    <row r="434" s="1" customFormat="1" ht="27.75" customHeight="1" spans="1:102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</row>
    <row r="435" s="1" customFormat="1" ht="27.75" customHeight="1" spans="1:102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</row>
    <row r="436" s="1" customFormat="1" ht="27.75" customHeight="1" spans="1:102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</row>
    <row r="437" s="1" customFormat="1" ht="27.75" customHeight="1" spans="1:102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</row>
    <row r="438" s="1" customFormat="1" ht="27.75" customHeight="1" spans="1:102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</row>
    <row r="439" s="1" customFormat="1" ht="27.75" customHeight="1" spans="1:102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</row>
    <row r="440" s="1" customFormat="1" ht="27.75" customHeight="1" spans="1:102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</row>
    <row r="441" s="1" customFormat="1" ht="27.75" customHeight="1" spans="1:102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</row>
    <row r="442" s="1" customFormat="1" ht="27.75" customHeight="1" spans="1:102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</row>
    <row r="443" s="1" customFormat="1" ht="27.75" customHeight="1" spans="1:102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</row>
    <row r="444" s="1" customFormat="1" ht="27.75" customHeight="1" spans="1:102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</row>
    <row r="445" s="1" customFormat="1" ht="27.75" customHeight="1" spans="1:102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</row>
    <row r="446" s="1" customFormat="1" ht="27.75" customHeight="1" spans="1:102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</row>
    <row r="447" s="1" customFormat="1" ht="27.75" customHeight="1" spans="1:102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</row>
    <row r="448" s="1" customFormat="1" ht="27.75" customHeight="1" spans="1:102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</row>
    <row r="449" s="1" customFormat="1" ht="27.75" customHeight="1" spans="1:102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</row>
    <row r="450" s="1" customFormat="1" ht="27.75" customHeight="1" spans="1:102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</row>
    <row r="451" s="1" customFormat="1" ht="27.75" customHeight="1" spans="1:102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</row>
    <row r="452" s="1" customFormat="1" ht="27.75" customHeight="1" spans="1:102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</row>
    <row r="453" s="1" customFormat="1" ht="27.75" customHeight="1" spans="1:102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</row>
    <row r="454" s="1" customFormat="1" ht="27.75" customHeight="1" spans="1:102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</row>
    <row r="455" s="1" customFormat="1" ht="27.75" customHeight="1" spans="1:102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</row>
    <row r="456" s="1" customFormat="1" ht="27.75" customHeight="1" spans="1:102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</row>
    <row r="457" s="1" customFormat="1" ht="27.75" customHeight="1" spans="1:102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</row>
    <row r="458" s="1" customFormat="1" ht="27.75" customHeight="1" spans="1:102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</row>
    <row r="459" s="1" customFormat="1" ht="27.75" customHeight="1" spans="1:102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</row>
    <row r="460" s="1" customFormat="1" ht="27.75" customHeight="1" spans="1:102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</row>
    <row r="461" s="1" customFormat="1" ht="27.75" customHeight="1" spans="1:102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</row>
    <row r="462" s="1" customFormat="1" ht="27.75" customHeight="1" spans="1:102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</row>
    <row r="463" s="1" customFormat="1" ht="27.75" customHeight="1" spans="1:102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</row>
    <row r="464" s="1" customFormat="1" ht="27.75" customHeight="1" spans="1:102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</row>
    <row r="465" s="1" customFormat="1" ht="27.75" customHeight="1" spans="1:102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</row>
    <row r="466" s="1" customFormat="1" ht="27.75" customHeight="1" spans="1:102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</row>
    <row r="467" s="1" customFormat="1" ht="27.75" customHeight="1" spans="1:102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</row>
    <row r="468" s="1" customFormat="1" ht="27.75" customHeight="1" spans="1:102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</row>
    <row r="469" s="1" customFormat="1" ht="27.75" customHeight="1" spans="1:102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</row>
    <row r="470" s="1" customFormat="1" ht="27.75" customHeight="1" spans="1:102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</row>
    <row r="471" s="1" customFormat="1" ht="27.75" customHeight="1" spans="1:102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</row>
    <row r="472" s="1" customFormat="1" ht="27.75" customHeight="1" spans="1:102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</row>
    <row r="473" s="1" customFormat="1" ht="27.75" customHeight="1" spans="1:102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</row>
    <row r="474" s="1" customFormat="1" ht="27.75" customHeight="1" spans="1:102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</row>
    <row r="475" s="1" customFormat="1" ht="27.75" customHeight="1" spans="1:102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</row>
    <row r="476" s="1" customFormat="1" ht="27.75" customHeight="1" spans="1:102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</row>
    <row r="477" s="1" customFormat="1" ht="27.75" customHeight="1" spans="1:102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</row>
    <row r="478" s="1" customFormat="1" ht="27.75" customHeight="1" spans="1:102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</row>
    <row r="479" s="1" customFormat="1" ht="27.75" customHeight="1" spans="1:102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</row>
    <row r="480" s="1" customFormat="1" ht="27.75" customHeight="1" spans="1:102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</row>
    <row r="481" s="1" customFormat="1" ht="27.75" customHeight="1" spans="1:102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</row>
    <row r="482" s="1" customFormat="1" ht="27.75" customHeight="1" spans="1:102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</row>
    <row r="483" s="1" customFormat="1" ht="27.75" customHeight="1" spans="1:102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</row>
    <row r="484" s="1" customFormat="1" ht="27.75" customHeight="1" spans="1:102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</row>
    <row r="485" s="1" customFormat="1" ht="27.75" customHeight="1" spans="1:102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</row>
    <row r="486" s="1" customFormat="1" ht="27.75" customHeight="1" spans="1:102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</row>
    <row r="487" s="1" customFormat="1" ht="27.75" customHeight="1" spans="1:102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</row>
    <row r="488" s="1" customFormat="1" ht="27.75" customHeight="1" spans="1:102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</row>
    <row r="489" s="1" customFormat="1" ht="27.75" customHeight="1" spans="1:102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</row>
    <row r="490" s="1" customFormat="1" ht="27.75" customHeight="1" spans="1:102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</row>
    <row r="491" s="1" customFormat="1" ht="27.75" customHeight="1" spans="1:102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</row>
    <row r="492" s="1" customFormat="1" ht="27.75" customHeight="1" spans="1:102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</row>
    <row r="493" s="1" customFormat="1" ht="27.75" customHeight="1" spans="1:102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</row>
    <row r="494" s="1" customFormat="1" ht="27.75" customHeight="1" spans="1:102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</row>
    <row r="495" s="1" customFormat="1" ht="27.75" customHeight="1" spans="1:102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</row>
    <row r="496" s="1" customFormat="1" ht="27.75" customHeight="1" spans="1:102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</row>
    <row r="497" s="1" customFormat="1" ht="27.75" customHeight="1" spans="1:102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</row>
    <row r="498" s="1" customFormat="1" ht="27.75" customHeight="1" spans="1:102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</row>
    <row r="499" s="1" customFormat="1" ht="27.75" customHeight="1" spans="1:102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</row>
    <row r="500" s="1" customFormat="1" ht="27.75" customHeight="1" spans="1:102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</row>
    <row r="501" s="1" customFormat="1" ht="27.75" customHeight="1" spans="1:102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</row>
    <row r="502" s="1" customFormat="1" ht="27.75" customHeight="1" spans="1:102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</row>
    <row r="503" s="1" customFormat="1" ht="27.75" customHeight="1" spans="1:102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</row>
    <row r="504" s="1" customFormat="1" ht="27.75" customHeight="1" spans="1:102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</row>
    <row r="505" s="1" customFormat="1" ht="27.75" customHeight="1" spans="1:102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</row>
    <row r="506" s="1" customFormat="1" ht="27.75" customHeight="1" spans="1:102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</row>
    <row r="507" s="1" customFormat="1" ht="27.75" customHeight="1" spans="1:102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</row>
    <row r="508" s="1" customFormat="1" ht="27.75" customHeight="1" spans="1:102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</row>
    <row r="509" s="1" customFormat="1" ht="27.75" customHeight="1" spans="1:102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</row>
    <row r="510" s="1" customFormat="1" ht="27.75" customHeight="1" spans="1:102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</row>
    <row r="511" s="1" customFormat="1" ht="27.75" customHeight="1" spans="1:102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</row>
    <row r="512" s="1" customFormat="1" ht="27.75" customHeight="1" spans="1:102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</row>
    <row r="513" s="1" customFormat="1" ht="27.75" customHeight="1" spans="1:102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</row>
    <row r="514" s="1" customFormat="1" ht="27.75" customHeight="1" spans="1:102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</row>
    <row r="515" s="1" customFormat="1" ht="27.75" customHeight="1" spans="1:102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</row>
    <row r="516" s="1" customFormat="1" ht="27.75" customHeight="1" spans="1:102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</row>
    <row r="517" s="1" customFormat="1" ht="27.75" customHeight="1" spans="1:102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</row>
    <row r="518" s="1" customFormat="1" ht="27.75" customHeight="1" spans="1:102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</row>
    <row r="519" s="1" customFormat="1" ht="27.75" customHeight="1" spans="1:102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</row>
    <row r="520" s="1" customFormat="1" ht="27.75" customHeight="1" spans="1:102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</row>
    <row r="521" s="1" customFormat="1" ht="27.75" customHeight="1" spans="1:102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</row>
    <row r="522" s="1" customFormat="1" ht="27.75" customHeight="1" spans="1:102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</row>
    <row r="523" s="1" customFormat="1" ht="27.75" customHeight="1" spans="1:102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</row>
    <row r="524" s="1" customFormat="1" ht="27.75" customHeight="1" spans="1:10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</row>
    <row r="525" s="1" customFormat="1" ht="27.75" customHeight="1" spans="1:102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</row>
    <row r="526" s="1" customFormat="1" ht="27.75" customHeight="1" spans="1:102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</row>
    <row r="527" s="1" customFormat="1" ht="27.75" customHeight="1" spans="1:102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</row>
    <row r="528" s="1" customFormat="1" ht="27.75" customHeight="1" spans="1:102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</row>
    <row r="529" s="1" customFormat="1" ht="27.75" customHeight="1" spans="1:102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</row>
    <row r="530" s="1" customFormat="1" ht="27.75" customHeight="1" spans="1:102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</row>
    <row r="531" s="1" customFormat="1" ht="27.75" customHeight="1" spans="1:102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</row>
    <row r="532" s="1" customFormat="1" ht="27.75" customHeight="1" spans="1:102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</row>
    <row r="533" s="1" customFormat="1" ht="27.75" customHeight="1" spans="1:102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</row>
    <row r="534" s="1" customFormat="1" ht="27.75" customHeight="1" spans="1:102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</row>
    <row r="535" s="1" customFormat="1" ht="27.75" customHeight="1" spans="1:102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</row>
    <row r="536" s="1" customFormat="1" ht="27.75" customHeight="1" spans="1:102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</row>
    <row r="537" s="1" customFormat="1" ht="27.75" customHeight="1" spans="1:102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</row>
    <row r="538" s="1" customFormat="1" ht="27.75" customHeight="1" spans="1:102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</row>
    <row r="539" s="1" customFormat="1" ht="27.75" customHeight="1" spans="1:102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</row>
    <row r="540" s="1" customFormat="1" ht="27.75" customHeight="1" spans="1:102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</row>
    <row r="541" s="1" customFormat="1" ht="27.75" customHeight="1" spans="1:102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</row>
    <row r="542" s="1" customFormat="1" ht="27.75" customHeight="1" spans="1:102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</row>
    <row r="543" s="1" customFormat="1" ht="27.75" customHeight="1" spans="1:102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</row>
    <row r="544" s="1" customFormat="1" ht="27.75" customHeight="1" spans="1:102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</row>
    <row r="545" s="1" customFormat="1" ht="27.75" customHeight="1" spans="1:102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</row>
    <row r="546" s="1" customFormat="1" ht="27.75" customHeight="1" spans="1:102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</row>
    <row r="547" s="1" customFormat="1" ht="27.75" customHeight="1" spans="1:102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</row>
    <row r="548" s="1" customFormat="1" ht="27.75" customHeight="1" spans="1:102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</row>
    <row r="549" s="1" customFormat="1" ht="27.75" customHeight="1" spans="1:102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</row>
    <row r="550" s="1" customFormat="1" ht="27.75" customHeight="1" spans="1:102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</row>
    <row r="551" s="1" customFormat="1" ht="27.75" customHeight="1" spans="1:102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</row>
    <row r="552" s="1" customFormat="1" ht="27.75" customHeight="1" spans="1:102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</row>
    <row r="553" s="1" customFormat="1" ht="27.75" customHeight="1" spans="1:102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</row>
    <row r="554" s="1" customFormat="1" ht="27.75" customHeight="1" spans="1:102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</row>
    <row r="555" s="1" customFormat="1" ht="27.75" customHeight="1" spans="1:102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</row>
    <row r="556" s="1" customFormat="1" ht="27.75" customHeight="1" spans="1:102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</row>
    <row r="557" s="1" customFormat="1" ht="27.75" customHeight="1" spans="1:102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</row>
    <row r="558" s="1" customFormat="1" ht="27.75" customHeight="1" spans="1:102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</row>
    <row r="559" s="1" customFormat="1" ht="27.75" customHeight="1" spans="1:102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</row>
    <row r="560" s="1" customFormat="1" ht="27.75" customHeight="1" spans="1:102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</row>
    <row r="561" s="1" customFormat="1" ht="27.75" customHeight="1" spans="1:102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</row>
    <row r="562" s="1" customFormat="1" ht="27.75" customHeight="1" spans="1:102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</row>
    <row r="563" s="1" customFormat="1" ht="27.75" customHeight="1" spans="1:102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</row>
    <row r="564" s="1" customFormat="1" ht="27.75" customHeight="1" spans="1:102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</row>
    <row r="565" s="1" customFormat="1" ht="27.75" customHeight="1" spans="1:102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</row>
    <row r="566" s="1" customFormat="1" ht="27.75" customHeight="1" spans="1:102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</row>
    <row r="567" s="1" customFormat="1" ht="27.75" customHeight="1" spans="1:102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</row>
    <row r="568" s="1" customFormat="1" ht="27.75" customHeight="1" spans="1:102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</row>
    <row r="569" s="1" customFormat="1" ht="27.75" customHeight="1" spans="1:102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</row>
    <row r="570" s="1" customFormat="1" ht="27.75" customHeight="1" spans="1:102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</row>
    <row r="571" s="1" customFormat="1" ht="27.75" customHeight="1" spans="1:102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</row>
    <row r="572" s="1" customFormat="1" ht="27.75" customHeight="1" spans="1:102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</row>
    <row r="573" s="1" customFormat="1" ht="27.75" customHeight="1" spans="1:102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</row>
    <row r="574" s="1" customFormat="1" ht="27.75" customHeight="1" spans="1:102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</row>
    <row r="575" s="1" customFormat="1" ht="27.75" customHeight="1" spans="1:102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</row>
    <row r="576" s="1" customFormat="1" ht="27.75" customHeight="1" spans="1:102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</row>
    <row r="577" s="1" customFormat="1" ht="27.75" customHeight="1" spans="1:102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</row>
    <row r="578" s="1" customFormat="1" ht="27.75" customHeight="1" spans="1:102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</row>
    <row r="579" s="1" customFormat="1" ht="27.75" customHeight="1" spans="1:102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</row>
    <row r="580" s="1" customFormat="1" ht="27.75" customHeight="1" spans="1:102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</row>
    <row r="581" s="1" customFormat="1" ht="27.75" customHeight="1" spans="1:102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</row>
    <row r="582" s="1" customFormat="1" ht="27.75" customHeight="1" spans="1:102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</row>
    <row r="583" s="1" customFormat="1" ht="27.75" customHeight="1" spans="1:102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</row>
    <row r="584" s="1" customFormat="1" ht="27.75" customHeight="1" spans="1:102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</row>
    <row r="585" s="1" customFormat="1" ht="27.75" customHeight="1" spans="1:102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</row>
    <row r="586" s="1" customFormat="1" ht="27.75" customHeight="1" spans="1:102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</row>
    <row r="587" s="1" customFormat="1" ht="27.75" customHeight="1" spans="1:102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</row>
    <row r="588" s="1" customFormat="1" ht="27.75" customHeight="1" spans="1:102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</row>
    <row r="589" s="1" customFormat="1" ht="27.75" customHeight="1" spans="1:102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</row>
    <row r="590" s="1" customFormat="1" ht="27.75" customHeight="1" spans="1:102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</row>
    <row r="591" s="1" customFormat="1" ht="27.75" customHeight="1" spans="1:102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</row>
    <row r="592" s="1" customFormat="1" ht="27.75" customHeight="1" spans="1:102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</row>
    <row r="593" s="1" customFormat="1" ht="27.75" customHeight="1" spans="1:102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</row>
    <row r="594" s="1" customFormat="1" ht="27.75" customHeight="1" spans="1:102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</row>
    <row r="595" s="1" customFormat="1" ht="27.75" customHeight="1" spans="1:102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</row>
    <row r="596" s="1" customFormat="1" ht="27.75" customHeight="1" spans="1:102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</row>
    <row r="597" s="1" customFormat="1" ht="27.75" customHeight="1" spans="1:102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</row>
    <row r="598" s="1" customFormat="1" ht="27.75" customHeight="1" spans="1:102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</row>
    <row r="599" s="1" customFormat="1" ht="27.75" customHeight="1" spans="1:102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</row>
    <row r="600" s="1" customFormat="1" ht="27.75" customHeight="1" spans="1:102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</row>
    <row r="601" s="1" customFormat="1" ht="27.75" customHeight="1" spans="1:102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</row>
    <row r="602" s="1" customFormat="1" ht="27.75" customHeight="1" spans="1:102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</row>
    <row r="603" s="1" customFormat="1" ht="27.75" customHeight="1" spans="1:102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</row>
    <row r="604" s="1" customFormat="1" ht="27.75" customHeight="1" spans="1:102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</row>
    <row r="605" s="1" customFormat="1" ht="27.75" customHeight="1" spans="1:102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</row>
    <row r="606" s="1" customFormat="1" ht="27.75" customHeight="1" spans="1:102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</row>
    <row r="607" s="1" customFormat="1" ht="27.75" customHeight="1" spans="1:102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</row>
    <row r="608" s="1" customFormat="1" ht="27.75" customHeight="1" spans="1:102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</row>
    <row r="609" s="1" customFormat="1" ht="27.75" customHeight="1" spans="1:102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</row>
    <row r="610" s="1" customFormat="1" ht="27.75" customHeight="1" spans="1:102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</row>
    <row r="611" s="1" customFormat="1" ht="27.75" customHeight="1" spans="1:102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</row>
    <row r="612" s="1" customFormat="1" ht="27.75" customHeight="1" spans="1:102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</row>
    <row r="613" s="1" customFormat="1" ht="27.75" customHeight="1" spans="1:102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</row>
    <row r="614" s="1" customFormat="1" ht="27.75" customHeight="1" spans="1:102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</row>
    <row r="615" s="1" customFormat="1" ht="27.75" customHeight="1" spans="1:102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</row>
    <row r="616" s="1" customFormat="1" ht="27.75" customHeight="1" spans="1:102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</row>
    <row r="617" s="1" customFormat="1" ht="27.75" customHeight="1" spans="1:102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</row>
    <row r="618" s="1" customFormat="1" ht="27.75" customHeight="1" spans="1:102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</row>
    <row r="619" s="1" customFormat="1" ht="27.75" customHeight="1" spans="1:102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</row>
    <row r="620" s="1" customFormat="1" ht="27.75" customHeight="1" spans="1:102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</row>
    <row r="621" s="1" customFormat="1" ht="27.75" customHeight="1" spans="1:102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</row>
    <row r="622" s="1" customFormat="1" ht="27.75" customHeight="1" spans="1:102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</row>
    <row r="623" s="1" customFormat="1" ht="27.75" customHeight="1" spans="1:102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</row>
    <row r="624" s="1" customFormat="1" ht="27.75" customHeight="1" spans="1:10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</row>
    <row r="625" s="1" customFormat="1" ht="27.75" customHeight="1" spans="1:102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</row>
    <row r="626" s="1" customFormat="1" ht="27.75" customHeight="1" spans="1:102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</row>
    <row r="627" s="1" customFormat="1" ht="27.75" customHeight="1" spans="1:102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</row>
    <row r="628" s="1" customFormat="1" ht="27.75" customHeight="1" spans="1:102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</row>
    <row r="629" s="1" customFormat="1" ht="27.75" customHeight="1" spans="1:102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</row>
    <row r="630" s="1" customFormat="1" ht="27.75" customHeight="1" spans="1:102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</row>
    <row r="631" s="1" customFormat="1" ht="27.75" customHeight="1" spans="1:102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</row>
    <row r="632" s="1" customFormat="1" ht="27.75" customHeight="1" spans="1:102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</row>
    <row r="633" s="1" customFormat="1" ht="27.75" customHeight="1" spans="1:102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</row>
    <row r="634" s="1" customFormat="1" ht="27.75" customHeight="1" spans="1:102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</row>
    <row r="635" s="1" customFormat="1" ht="27.75" customHeight="1" spans="1:102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</row>
    <row r="636" s="1" customFormat="1" ht="27.75" customHeight="1" spans="1:102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</row>
    <row r="637" s="1" customFormat="1" ht="27.75" customHeight="1" spans="1:102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</row>
    <row r="638" s="1" customFormat="1" ht="27.75" customHeight="1" spans="1:102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</row>
    <row r="639" s="1" customFormat="1" ht="27.75" customHeight="1" spans="1:102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</row>
    <row r="640" s="1" customFormat="1" ht="27.75" customHeight="1" spans="1:102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</row>
    <row r="641" s="1" customFormat="1" ht="27.75" customHeight="1" spans="1:102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</row>
    <row r="642" s="1" customFormat="1" ht="27.75" customHeight="1" spans="1:102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</row>
    <row r="643" s="1" customFormat="1" ht="27.75" customHeight="1" spans="1:102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</row>
    <row r="644" s="1" customFormat="1" ht="27.75" customHeight="1" spans="1:102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</row>
    <row r="645" s="1" customFormat="1" ht="27.75" customHeight="1" spans="1:102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</row>
    <row r="646" s="1" customFormat="1" ht="27.75" customHeight="1" spans="1:102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</row>
    <row r="647" s="1" customFormat="1" ht="27.75" customHeight="1" spans="1:102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</row>
    <row r="648" s="1" customFormat="1" ht="27.75" customHeight="1" spans="1:102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</row>
    <row r="649" s="1" customFormat="1" ht="27.75" customHeight="1" spans="1:102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</row>
    <row r="650" s="1" customFormat="1" ht="27.75" customHeight="1" spans="1:102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</row>
    <row r="651" s="1" customFormat="1" ht="27.75" customHeight="1" spans="1:102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</row>
    <row r="652" s="1" customFormat="1" ht="27.75" customHeight="1" spans="1:102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</row>
    <row r="653" s="1" customFormat="1" ht="27.75" customHeight="1" spans="1:102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</row>
    <row r="654" s="1" customFormat="1" ht="27.75" customHeight="1" spans="1:102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</row>
    <row r="655" s="1" customFormat="1" ht="27.75" customHeight="1" spans="1:102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</row>
    <row r="656" s="1" customFormat="1" ht="27.75" customHeight="1" spans="1:102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</row>
    <row r="657" s="1" customFormat="1" ht="27.75" customHeight="1" spans="1:102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</row>
    <row r="658" s="1" customFormat="1" ht="27.75" customHeight="1" spans="1:102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</row>
    <row r="659" s="1" customFormat="1" ht="27.75" customHeight="1" spans="1:102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</row>
    <row r="660" s="1" customFormat="1" ht="27.75" customHeight="1" spans="1:102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</row>
    <row r="661" s="1" customFormat="1" ht="27.75" customHeight="1" spans="1:102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</row>
    <row r="662" s="1" customFormat="1" ht="27.75" customHeight="1" spans="1:102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</row>
    <row r="663" s="1" customFormat="1" ht="27.75" customHeight="1" spans="1:102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</row>
    <row r="664" s="1" customFormat="1" ht="27.75" customHeight="1" spans="1:102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</row>
    <row r="665" s="1" customFormat="1" ht="27.75" customHeight="1" spans="1:102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</row>
    <row r="666" s="1" customFormat="1" ht="27.75" customHeight="1" spans="1:102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</row>
    <row r="667" s="1" customFormat="1" ht="27.75" customHeight="1" spans="1:102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</row>
    <row r="668" s="1" customFormat="1" ht="27.75" customHeight="1" spans="1:102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</row>
    <row r="669" s="1" customFormat="1" ht="27.75" customHeight="1" spans="1:102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</row>
    <row r="670" s="1" customFormat="1" ht="27.75" customHeight="1" spans="1:102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</row>
    <row r="671" s="1" customFormat="1" ht="27.75" customHeight="1" spans="1:102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</row>
    <row r="672" s="1" customFormat="1" ht="27.75" customHeight="1" spans="1:102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</row>
    <row r="673" s="1" customFormat="1" ht="27.75" customHeight="1" spans="1:102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</row>
    <row r="674" s="1" customFormat="1" ht="27.75" customHeight="1" spans="1:102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</row>
    <row r="675" s="1" customFormat="1" ht="27.75" customHeight="1" spans="1:102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</row>
    <row r="676" s="1" customFormat="1" ht="27.75" customHeight="1" spans="1:102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</row>
    <row r="677" s="1" customFormat="1" ht="27.75" customHeight="1" spans="1:102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</row>
    <row r="678" s="1" customFormat="1" ht="27.75" customHeight="1" spans="1:102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</row>
    <row r="679" s="1" customFormat="1" ht="27.75" customHeight="1" spans="1:102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</row>
    <row r="680" s="1" customFormat="1" ht="27.75" customHeight="1" spans="1:102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</row>
    <row r="681" s="1" customFormat="1" ht="27.75" customHeight="1" spans="1:102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</row>
    <row r="682" s="1" customFormat="1" ht="27.75" customHeight="1" spans="1:102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</row>
    <row r="683" s="1" customFormat="1" ht="27.75" customHeight="1" spans="1:102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</row>
    <row r="684" s="1" customFormat="1" ht="27.75" customHeight="1" spans="1:102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</row>
    <row r="685" s="1" customFormat="1" ht="27.75" customHeight="1" spans="1:102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</row>
    <row r="686" s="1" customFormat="1" ht="27.75" customHeight="1" spans="1:102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</row>
    <row r="687" s="1" customFormat="1" ht="27.75" customHeight="1" spans="1:102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</row>
    <row r="688" s="1" customFormat="1" ht="27.75" customHeight="1" spans="1:102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</row>
    <row r="689" s="1" customFormat="1" ht="27.75" customHeight="1" spans="1:102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</row>
    <row r="690" s="1" customFormat="1" ht="27.75" customHeight="1" spans="1:102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</row>
    <row r="691" s="1" customFormat="1" ht="27.75" customHeight="1" spans="1:102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</row>
    <row r="692" s="1" customFormat="1" ht="27.75" customHeight="1" spans="1:102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</row>
    <row r="693" s="1" customFormat="1" ht="27.75" customHeight="1" spans="1:102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</row>
    <row r="694" s="1" customFormat="1" ht="27.75" customHeight="1" spans="1:102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</row>
    <row r="695" s="1" customFormat="1" ht="27.75" customHeight="1" spans="1:102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</row>
    <row r="696" s="1" customFormat="1" ht="27.75" customHeight="1" spans="1:102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</row>
    <row r="697" s="1" customFormat="1" ht="27.75" customHeight="1" spans="1:102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</row>
    <row r="698" s="1" customFormat="1" ht="27.75" customHeight="1" spans="1:102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</row>
    <row r="699" s="1" customFormat="1" ht="27.75" customHeight="1" spans="1:102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</row>
    <row r="700" s="1" customFormat="1" ht="27.75" customHeight="1" spans="1:102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</row>
    <row r="701" s="1" customFormat="1" ht="27.75" customHeight="1" spans="1:102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</row>
    <row r="702" s="1" customFormat="1" ht="27.75" customHeight="1" spans="1:102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</row>
    <row r="703" s="1" customFormat="1" ht="27.75" customHeight="1" spans="1:102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</row>
    <row r="704" s="1" customFormat="1" ht="27.75" customHeight="1" spans="1:102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</row>
    <row r="705" s="1" customFormat="1" ht="27.75" customHeight="1" spans="1:102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</row>
    <row r="706" s="1" customFormat="1" ht="27.75" customHeight="1" spans="1:102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</row>
    <row r="707" s="1" customFormat="1" ht="27.75" customHeight="1" spans="1:102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</row>
    <row r="708" s="1" customFormat="1" ht="27.75" customHeight="1" spans="1:102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</row>
    <row r="709" s="1" customFormat="1" ht="27.75" customHeight="1" spans="1:102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</row>
    <row r="710" s="1" customFormat="1" ht="27.75" customHeight="1" spans="1:102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</row>
    <row r="711" s="1" customFormat="1" ht="27.75" customHeight="1" spans="1:102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</row>
    <row r="712" s="1" customFormat="1" ht="27.75" customHeight="1" spans="1:102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</row>
    <row r="713" s="1" customFormat="1" ht="27.75" customHeight="1" spans="1:102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</row>
    <row r="714" s="1" customFormat="1" ht="27.75" customHeight="1" spans="1:102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</row>
    <row r="715" s="1" customFormat="1" ht="27.75" customHeight="1" spans="1:102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</row>
    <row r="716" s="1" customFormat="1" ht="27.75" customHeight="1" spans="1:102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</row>
    <row r="717" s="1" customFormat="1" ht="27.75" customHeight="1" spans="1:102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</row>
    <row r="718" s="1" customFormat="1" ht="27.75" customHeight="1" spans="1:102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</row>
    <row r="719" s="1" customFormat="1" ht="27.75" customHeight="1" spans="1:102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</row>
    <row r="720" s="1" customFormat="1" ht="27.75" customHeight="1" spans="1:102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</row>
    <row r="721" s="1" customFormat="1" ht="27.75" customHeight="1" spans="1:102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</row>
    <row r="722" s="1" customFormat="1" ht="27.75" customHeight="1" spans="1:102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</row>
    <row r="723" s="1" customFormat="1" ht="27.75" customHeight="1" spans="1:102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</row>
    <row r="724" s="1" customFormat="1" ht="27.75" customHeight="1" spans="1:10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</row>
    <row r="725" s="1" customFormat="1" ht="27.75" customHeight="1" spans="1:102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</row>
    <row r="726" s="1" customFormat="1" ht="27.75" customHeight="1" spans="1:102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</row>
    <row r="727" s="1" customFormat="1" ht="27.75" customHeight="1" spans="1:102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</row>
    <row r="728" s="1" customFormat="1" ht="27.75" customHeight="1" spans="1:102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</row>
    <row r="729" s="1" customFormat="1" ht="27.75" customHeight="1" spans="1:102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</row>
    <row r="730" s="1" customFormat="1" ht="27.75" customHeight="1" spans="1:102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</row>
    <row r="731" s="1" customFormat="1" ht="27.75" customHeight="1" spans="1:102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</row>
    <row r="732" s="1" customFormat="1" ht="27.75" customHeight="1" spans="1:102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</row>
    <row r="733" s="1" customFormat="1" ht="27.75" customHeight="1" spans="1:102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</row>
    <row r="734" s="1" customFormat="1" ht="27.75" customHeight="1" spans="1:102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</row>
    <row r="735" s="1" customFormat="1" ht="27.75" customHeight="1" spans="1:102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</row>
    <row r="736" s="1" customFormat="1" ht="27.75" customHeight="1" spans="1:102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</row>
    <row r="737" s="1" customFormat="1" ht="27.75" customHeight="1" spans="1:102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</row>
    <row r="738" s="1" customFormat="1" ht="27.75" customHeight="1" spans="1:102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</row>
    <row r="739" s="1" customFormat="1" ht="27.75" customHeight="1" spans="1:102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</row>
    <row r="740" s="1" customFormat="1" ht="27.75" customHeight="1" spans="1:102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</row>
    <row r="741" s="1" customFormat="1" ht="27.75" customHeight="1" spans="1:102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</row>
    <row r="742" s="1" customFormat="1" ht="27.75" customHeight="1" spans="1:102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</row>
    <row r="743" s="1" customFormat="1" ht="27.75" customHeight="1" spans="1:102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</row>
    <row r="744" s="1" customFormat="1" ht="27.75" customHeight="1" spans="1:102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</row>
    <row r="745" s="1" customFormat="1" ht="27.75" customHeight="1" spans="1:102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</row>
    <row r="746" s="1" customFormat="1" ht="27.75" customHeight="1" spans="1:102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</row>
    <row r="747" s="1" customFormat="1" ht="27.75" customHeight="1" spans="1:102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</row>
    <row r="748" s="1" customFormat="1" ht="27.75" customHeight="1" spans="1:102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</row>
    <row r="749" s="1" customFormat="1" ht="27.75" customHeight="1" spans="1:102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</row>
    <row r="750" s="1" customFormat="1" ht="27.75" customHeight="1" spans="1:102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</row>
    <row r="751" s="1" customFormat="1" ht="27.75" customHeight="1" spans="1:102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</row>
    <row r="752" s="1" customFormat="1" ht="27.75" customHeight="1" spans="1:102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</row>
    <row r="753" s="1" customFormat="1" ht="27.75" customHeight="1" spans="1:102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</row>
    <row r="754" s="1" customFormat="1" ht="27.75" customHeight="1" spans="1:102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</row>
    <row r="755" s="1" customFormat="1" ht="27.75" customHeight="1" spans="1:102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</row>
    <row r="756" s="1" customFormat="1" ht="27.75" customHeight="1" spans="1:102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</row>
    <row r="757" s="1" customFormat="1" ht="27.75" customHeight="1" spans="1:102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</row>
    <row r="758" s="1" customFormat="1" ht="27.75" customHeight="1" spans="1:102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</row>
    <row r="759" s="1" customFormat="1" ht="27.75" customHeight="1" spans="1:102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</row>
    <row r="760" s="1" customFormat="1" ht="27.75" customHeight="1" spans="1:102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</row>
    <row r="761" s="1" customFormat="1" ht="27.75" customHeight="1" spans="1:102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</row>
    <row r="762" s="1" customFormat="1" ht="27.75" customHeight="1" spans="1:102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</row>
    <row r="763" s="1" customFormat="1" ht="27.75" customHeight="1" spans="1:102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</row>
    <row r="764" s="1" customFormat="1" ht="27.75" customHeight="1" spans="1:102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</row>
    <row r="765" s="1" customFormat="1" ht="27.75" customHeight="1" spans="1:102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</row>
    <row r="766" s="1" customFormat="1" ht="27.75" customHeight="1" spans="1:102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</row>
    <row r="767" s="1" customFormat="1" ht="27.75" customHeight="1" spans="1:102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</row>
    <row r="768" s="1" customFormat="1" ht="27.75" customHeight="1" spans="1:102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</row>
    <row r="769" s="1" customFormat="1" ht="27.75" customHeight="1" spans="1:102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</row>
    <row r="770" s="1" customFormat="1" ht="27.75" customHeight="1" spans="1:102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</row>
    <row r="771" s="1" customFormat="1" ht="27.75" customHeight="1" spans="1:102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</row>
    <row r="772" s="1" customFormat="1" ht="27.75" customHeight="1" spans="1:102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</row>
    <row r="773" s="1" customFormat="1" ht="27.75" customHeight="1" spans="1:102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</row>
    <row r="774" s="1" customFormat="1" ht="27.75" customHeight="1" spans="1:102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</row>
    <row r="775" s="1" customFormat="1" ht="27.75" customHeight="1" spans="1:102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</row>
    <row r="776" s="1" customFormat="1" ht="27.75" customHeight="1" spans="1:102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</row>
    <row r="777" s="1" customFormat="1" ht="27.75" customHeight="1" spans="1:102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</row>
    <row r="778" s="1" customFormat="1" ht="27.75" customHeight="1" spans="1:102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</row>
    <row r="779" s="1" customFormat="1" ht="27.75" customHeight="1" spans="1:102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</row>
    <row r="780" s="1" customFormat="1" ht="27.75" customHeight="1" spans="1:102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</row>
    <row r="781" s="1" customFormat="1" ht="27.75" customHeight="1" spans="1:102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</row>
    <row r="782" s="1" customFormat="1" ht="27.75" customHeight="1" spans="1:102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</row>
    <row r="783" s="1" customFormat="1" ht="27.75" customHeight="1" spans="1:102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</row>
    <row r="784" s="1" customFormat="1" ht="27.75" customHeight="1" spans="1:102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</row>
    <row r="785" s="1" customFormat="1" ht="27.75" customHeight="1" spans="1:102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</row>
    <row r="786" s="1" customFormat="1" ht="27.75" customHeight="1" spans="1:102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</row>
    <row r="787" s="1" customFormat="1" ht="27.75" customHeight="1" spans="1:102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</row>
    <row r="788" s="1" customFormat="1" ht="27.75" customHeight="1" spans="1:102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</row>
    <row r="789" s="1" customFormat="1" ht="27.75" customHeight="1" spans="1:102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</row>
    <row r="790" s="1" customFormat="1" ht="27.75" customHeight="1" spans="1:102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</row>
    <row r="791" s="1" customFormat="1" ht="27.75" customHeight="1" spans="1:102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</row>
    <row r="792" s="1" customFormat="1" ht="27.75" customHeight="1" spans="1:102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</row>
    <row r="793" s="1" customFormat="1" ht="27.75" customHeight="1" spans="1:102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</row>
    <row r="794" s="1" customFormat="1" ht="27.75" customHeight="1" spans="1:102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</row>
    <row r="795" s="1" customFormat="1" ht="27.75" customHeight="1" spans="1:102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</row>
    <row r="796" s="1" customFormat="1" ht="27.75" customHeight="1" spans="1:102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</row>
    <row r="797" s="1" customFormat="1" ht="27.75" customHeight="1" spans="1:102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</row>
    <row r="798" s="1" customFormat="1" ht="27.75" customHeight="1" spans="1:102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</row>
    <row r="799" s="1" customFormat="1" ht="27.75" customHeight="1" spans="1:102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</row>
    <row r="800" s="1" customFormat="1" ht="27.75" customHeight="1" spans="1:102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</row>
    <row r="801" s="1" customFormat="1" ht="27.75" customHeight="1" spans="1:102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</row>
    <row r="802" s="1" customFormat="1" ht="27.75" customHeight="1" spans="1:102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</row>
    <row r="803" s="1" customFormat="1" ht="27.75" customHeight="1" spans="1:102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</row>
    <row r="804" s="1" customFormat="1" ht="27.75" customHeight="1" spans="1:102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</row>
    <row r="805" s="1" customFormat="1" ht="27.75" customHeight="1" spans="1:102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</row>
    <row r="806" s="1" customFormat="1" ht="27.75" customHeight="1" spans="1:102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</row>
    <row r="807" s="1" customFormat="1" ht="27.75" customHeight="1" spans="1:102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</row>
    <row r="808" s="1" customFormat="1" ht="27.75" customHeight="1" spans="1:102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</row>
    <row r="809" s="1" customFormat="1" ht="27.75" customHeight="1" spans="1:102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</row>
    <row r="810" s="1" customFormat="1" ht="27.75" customHeight="1" spans="1:102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</row>
    <row r="811" s="1" customFormat="1" ht="27.75" customHeight="1" spans="1:102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</row>
    <row r="812" s="1" customFormat="1" ht="27.75" customHeight="1" spans="1:102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</row>
    <row r="813" s="1" customFormat="1" ht="27.75" customHeight="1" spans="1:102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</row>
    <row r="814" s="1" customFormat="1" ht="27.75" customHeight="1" spans="1:102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</row>
    <row r="815" s="1" customFormat="1" ht="27.75" customHeight="1" spans="1:102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</row>
    <row r="816" s="1" customFormat="1" ht="27.75" customHeight="1" spans="1:102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</row>
    <row r="817" s="1" customFormat="1" ht="27.75" customHeight="1" spans="1:102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</row>
    <row r="818" s="1" customFormat="1" ht="27.75" customHeight="1" spans="1:102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</row>
    <row r="819" s="1" customFormat="1" ht="27.75" customHeight="1" spans="1:102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</row>
    <row r="820" s="1" customFormat="1" ht="27.75" customHeight="1" spans="1:102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</row>
    <row r="821" s="1" customFormat="1" ht="27.75" customHeight="1" spans="1:102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</row>
    <row r="822" s="1" customFormat="1" ht="27.75" customHeight="1" spans="1:102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</row>
    <row r="823" s="1" customFormat="1" ht="27.75" customHeight="1" spans="1:102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</row>
    <row r="824" s="1" customFormat="1" ht="27.75" customHeight="1" spans="1:10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</row>
    <row r="825" s="1" customFormat="1" ht="27.75" customHeight="1" spans="1:102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</row>
    <row r="826" s="1" customFormat="1" ht="27.75" customHeight="1" spans="1:102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</row>
    <row r="827" s="1" customFormat="1" ht="27.75" customHeight="1" spans="1:102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</row>
    <row r="828" s="1" customFormat="1" ht="27.75" customHeight="1" spans="1:102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</row>
    <row r="829" s="1" customFormat="1" ht="27.75" customHeight="1" spans="1:102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</row>
    <row r="830" s="1" customFormat="1" ht="27.75" customHeight="1" spans="1:102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</row>
    <row r="831" s="1" customFormat="1" ht="27.75" customHeight="1" spans="1:102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</row>
    <row r="832" s="1" customFormat="1" ht="27.75" customHeight="1" spans="1:102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</row>
    <row r="833" s="1" customFormat="1" ht="27.75" customHeight="1" spans="1:102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</row>
    <row r="834" s="1" customFormat="1" ht="27.75" customHeight="1" spans="1:102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</row>
    <row r="835" s="1" customFormat="1" ht="27.75" customHeight="1" spans="1:102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</row>
    <row r="836" s="1" customFormat="1" ht="27.75" customHeight="1" spans="1:102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</row>
    <row r="837" s="1" customFormat="1" ht="27.75" customHeight="1" spans="1:102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</row>
    <row r="838" s="1" customFormat="1" ht="27.75" customHeight="1" spans="1:102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</row>
    <row r="839" s="1" customFormat="1" ht="27.75" customHeight="1" spans="1:102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</row>
    <row r="840" s="1" customFormat="1" ht="27.75" customHeight="1" spans="1:102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</row>
    <row r="841" s="1" customFormat="1" ht="27.75" customHeight="1" spans="1:102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</row>
    <row r="842" s="1" customFormat="1" ht="27.75" customHeight="1" spans="1:102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</row>
    <row r="843" s="1" customFormat="1" ht="27.75" customHeight="1" spans="1:102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</row>
    <row r="844" s="1" customFormat="1" ht="27.75" customHeight="1" spans="1:102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</row>
    <row r="845" s="1" customFormat="1" ht="27.75" customHeight="1" spans="1:102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</row>
    <row r="846" s="1" customFormat="1" ht="27.75" customHeight="1" spans="1:102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</row>
    <row r="847" s="1" customFormat="1" ht="27.75" customHeight="1" spans="1:102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</row>
    <row r="848" s="1" customFormat="1" ht="27.75" customHeight="1" spans="1:102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</row>
    <row r="849" s="1" customFormat="1" ht="27.75" customHeight="1" spans="1:102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</row>
    <row r="850" s="1" customFormat="1" ht="27.75" customHeight="1" spans="1:102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</row>
    <row r="851" s="1" customFormat="1" ht="27.75" customHeight="1" spans="1:102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</row>
    <row r="852" s="1" customFormat="1" ht="27.75" customHeight="1" spans="1:102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</row>
    <row r="853" s="1" customFormat="1" ht="27.75" customHeight="1" spans="1:102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</row>
    <row r="854" s="1" customFormat="1" ht="27.75" customHeight="1" spans="1:102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</row>
    <row r="855" s="1" customFormat="1" ht="27.75" customHeight="1" spans="1:102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</row>
    <row r="856" s="1" customFormat="1" ht="27.75" customHeight="1" spans="1:102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</row>
    <row r="857" s="1" customFormat="1" ht="27.75" customHeight="1" spans="1:102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</row>
    <row r="858" s="1" customFormat="1" ht="27.75" customHeight="1" spans="1:102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</row>
    <row r="859" s="1" customFormat="1" ht="27.75" customHeight="1" spans="1:102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</row>
    <row r="860" s="1" customFormat="1" ht="27.75" customHeight="1" spans="1:102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</row>
    <row r="861" s="1" customFormat="1" ht="27.75" customHeight="1" spans="1:102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</row>
    <row r="862" s="1" customFormat="1" ht="27.75" customHeight="1" spans="1:102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</row>
    <row r="863" s="1" customFormat="1" ht="27.75" customHeight="1" spans="1:102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</row>
    <row r="864" s="1" customFormat="1" ht="27.75" customHeight="1" spans="1:102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</row>
    <row r="865" s="1" customFormat="1" ht="27.75" customHeight="1" spans="1:102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</row>
    <row r="866" s="1" customFormat="1" ht="27.75" customHeight="1" spans="1:102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</row>
    <row r="867" s="1" customFormat="1" ht="27.75" customHeight="1" spans="1:102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</row>
    <row r="868" s="1" customFormat="1" ht="27.75" customHeight="1" spans="1:102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</row>
    <row r="869" s="1" customFormat="1" ht="27.75" customHeight="1" spans="1:102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</row>
    <row r="870" s="1" customFormat="1" ht="27.75" customHeight="1" spans="1:102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</row>
    <row r="871" s="1" customFormat="1" ht="27.75" customHeight="1" spans="1:102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</row>
    <row r="872" s="1" customFormat="1" ht="27.75" customHeight="1" spans="1:102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</row>
    <row r="873" s="1" customFormat="1" ht="27.75" customHeight="1" spans="1:102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</row>
    <row r="874" s="1" customFormat="1" ht="27.75" customHeight="1" spans="1:102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</row>
    <row r="875" s="1" customFormat="1" ht="27.75" customHeight="1" spans="1:102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</row>
    <row r="876" s="1" customFormat="1" ht="27.75" customHeight="1" spans="1:102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</row>
    <row r="877" s="1" customFormat="1" ht="27.75" customHeight="1" spans="1:102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</row>
    <row r="878" s="1" customFormat="1" ht="27.75" customHeight="1" spans="1:102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</row>
    <row r="879" s="1" customFormat="1" ht="27.75" customHeight="1" spans="1:102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</row>
    <row r="880" s="1" customFormat="1" ht="27.75" customHeight="1" spans="1:102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</row>
    <row r="881" s="1" customFormat="1" ht="27.75" customHeight="1" spans="1:102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</row>
    <row r="882" s="1" customFormat="1" ht="27.75" customHeight="1" spans="1:102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</row>
    <row r="883" s="1" customFormat="1" ht="27.75" customHeight="1" spans="1:102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</row>
    <row r="884" s="1" customFormat="1" ht="27.75" customHeight="1" spans="1:102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</row>
    <row r="885" s="1" customFormat="1" ht="27.75" customHeight="1" spans="1:102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</row>
    <row r="886" s="1" customFormat="1" ht="27.75" customHeight="1" spans="1:102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</row>
    <row r="887" s="1" customFormat="1" ht="27.75" customHeight="1" spans="1:102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</row>
    <row r="888" s="1" customFormat="1" ht="27.75" customHeight="1" spans="1:102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</row>
    <row r="889" s="1" customFormat="1" ht="27.75" customHeight="1" spans="1:102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</row>
    <row r="890" s="1" customFormat="1" ht="27.75" customHeight="1" spans="1:102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</row>
    <row r="891" s="1" customFormat="1" ht="27.75" customHeight="1" spans="1:102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</row>
    <row r="892" s="1" customFormat="1" ht="27.75" customHeight="1" spans="1:102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</row>
    <row r="893" s="1" customFormat="1" ht="27.75" customHeight="1" spans="1:102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</row>
    <row r="894" s="1" customFormat="1" ht="27.75" customHeight="1" spans="1:102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</row>
    <row r="895" s="1" customFormat="1" ht="27.75" customHeight="1" spans="1:102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</row>
    <row r="896" s="1" customFormat="1" ht="27.75" customHeight="1" spans="1:102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</row>
    <row r="897" s="1" customFormat="1" ht="27.75" customHeight="1" spans="1:102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</row>
    <row r="898" s="1" customFormat="1" ht="27.75" customHeight="1" spans="1:102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</row>
    <row r="899" s="1" customFormat="1" ht="27.75" customHeight="1" spans="1:102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</row>
    <row r="900" s="1" customFormat="1" ht="27.75" customHeight="1" spans="1:102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</row>
    <row r="901" s="1" customFormat="1" ht="27.75" customHeight="1" spans="1:102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</row>
    <row r="902" s="1" customFormat="1" ht="27.75" customHeight="1" spans="1:102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</row>
    <row r="903" s="1" customFormat="1" ht="27.75" customHeight="1" spans="1:102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</row>
    <row r="904" s="1" customFormat="1" ht="27.75" customHeight="1" spans="1:102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</row>
    <row r="905" s="1" customFormat="1" ht="27.75" customHeight="1" spans="1:102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</row>
    <row r="906" s="1" customFormat="1" ht="27.75" customHeight="1" spans="1:102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</row>
    <row r="907" s="1" customFormat="1" ht="27.75" customHeight="1" spans="1:102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</row>
    <row r="908" s="1" customFormat="1" ht="27.75" customHeight="1" spans="1:102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</row>
    <row r="909" s="1" customFormat="1" ht="27.75" customHeight="1" spans="1:102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</row>
    <row r="910" s="1" customFormat="1" ht="27.75" customHeight="1" spans="1:102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</row>
    <row r="911" s="1" customFormat="1" ht="27.75" customHeight="1" spans="1:102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</row>
    <row r="912" s="1" customFormat="1" ht="27.75" customHeight="1" spans="1:102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</row>
    <row r="913" s="1" customFormat="1" ht="27.75" customHeight="1" spans="1:102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</row>
    <row r="914" s="1" customFormat="1" ht="27.75" customHeight="1" spans="1:102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</row>
    <row r="915" s="1" customFormat="1" ht="27.75" customHeight="1" spans="1:102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</row>
    <row r="916" s="1" customFormat="1" ht="27.75" customHeight="1" spans="1:102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  <c r="AHW916" s="2"/>
      <c r="AHX916" s="2"/>
      <c r="AHY916" s="2"/>
      <c r="AHZ916" s="2"/>
      <c r="AIA916" s="2"/>
      <c r="AIB916" s="2"/>
      <c r="AIC916" s="2"/>
      <c r="AID916" s="2"/>
      <c r="AIE916" s="2"/>
      <c r="AIF916" s="2"/>
      <c r="AIG916" s="2"/>
      <c r="AIH916" s="2"/>
      <c r="AII916" s="2"/>
      <c r="AIJ916" s="2"/>
      <c r="AIK916" s="2"/>
      <c r="AIL916" s="2"/>
      <c r="AIM916" s="2"/>
      <c r="AIN916" s="2"/>
      <c r="AIO916" s="2"/>
      <c r="AIP916" s="2"/>
      <c r="AIQ916" s="2"/>
      <c r="AIR916" s="2"/>
      <c r="AIS916" s="2"/>
      <c r="AIT916" s="2"/>
      <c r="AIU916" s="2"/>
      <c r="AIV916" s="2"/>
      <c r="AIW916" s="2"/>
      <c r="AIX916" s="2"/>
      <c r="AIY916" s="2"/>
      <c r="AIZ916" s="2"/>
      <c r="AJA916" s="2"/>
      <c r="AJB916" s="2"/>
      <c r="AJC916" s="2"/>
      <c r="AJD916" s="2"/>
      <c r="AJE916" s="2"/>
      <c r="AJF916" s="2"/>
      <c r="AJG916" s="2"/>
      <c r="AJH916" s="2"/>
      <c r="AJI916" s="2"/>
      <c r="AJJ916" s="2"/>
      <c r="AJK916" s="2"/>
      <c r="AJL916" s="2"/>
      <c r="AJM916" s="2"/>
      <c r="AJN916" s="2"/>
      <c r="AJO916" s="2"/>
      <c r="AJP916" s="2"/>
      <c r="AJQ916" s="2"/>
      <c r="AJR916" s="2"/>
      <c r="AJS916" s="2"/>
      <c r="AJT916" s="2"/>
      <c r="AJU916" s="2"/>
      <c r="AJV916" s="2"/>
      <c r="AJW916" s="2"/>
      <c r="AJX916" s="2"/>
      <c r="AJY916" s="2"/>
      <c r="AJZ916" s="2"/>
      <c r="AKA916" s="2"/>
      <c r="AKB916" s="2"/>
      <c r="AKC916" s="2"/>
      <c r="AKD916" s="2"/>
      <c r="AKE916" s="2"/>
      <c r="AKF916" s="2"/>
      <c r="AKG916" s="2"/>
      <c r="AKH916" s="2"/>
      <c r="AKI916" s="2"/>
      <c r="AKJ916" s="2"/>
      <c r="AKK916" s="2"/>
      <c r="AKL916" s="2"/>
      <c r="AKM916" s="2"/>
      <c r="AKN916" s="2"/>
      <c r="AKO916" s="2"/>
      <c r="AKP916" s="2"/>
      <c r="AKQ916" s="2"/>
      <c r="AKR916" s="2"/>
      <c r="AKS916" s="2"/>
      <c r="AKT916" s="2"/>
      <c r="AKU916" s="2"/>
      <c r="AKV916" s="2"/>
      <c r="AKW916" s="2"/>
      <c r="AKX916" s="2"/>
      <c r="AKY916" s="2"/>
      <c r="AKZ916" s="2"/>
      <c r="ALA916" s="2"/>
      <c r="ALB916" s="2"/>
      <c r="ALC916" s="2"/>
      <c r="ALD916" s="2"/>
      <c r="ALE916" s="2"/>
      <c r="ALF916" s="2"/>
      <c r="ALG916" s="2"/>
      <c r="ALH916" s="2"/>
      <c r="ALI916" s="2"/>
      <c r="ALJ916" s="2"/>
      <c r="ALK916" s="2"/>
      <c r="ALL916" s="2"/>
      <c r="ALM916" s="2"/>
      <c r="ALN916" s="2"/>
      <c r="ALO916" s="2"/>
      <c r="ALP916" s="2"/>
      <c r="ALQ916" s="2"/>
      <c r="ALR916" s="2"/>
      <c r="ALS916" s="2"/>
      <c r="ALT916" s="2"/>
      <c r="ALU916" s="2"/>
      <c r="ALV916" s="2"/>
      <c r="ALW916" s="2"/>
      <c r="ALX916" s="2"/>
      <c r="ALY916" s="2"/>
      <c r="ALZ916" s="2"/>
      <c r="AMA916" s="2"/>
      <c r="AMB916" s="2"/>
      <c r="AMC916" s="2"/>
      <c r="AMD916" s="2"/>
      <c r="AME916" s="2"/>
      <c r="AMF916" s="2"/>
      <c r="AMG916" s="2"/>
      <c r="AMH916" s="2"/>
      <c r="AMI916" s="2"/>
      <c r="AMJ916" s="2"/>
    </row>
    <row r="917" s="1" customFormat="1" ht="27.75" customHeight="1" spans="1:102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  <c r="PY917" s="2"/>
      <c r="PZ917" s="2"/>
      <c r="QA917" s="2"/>
      <c r="QB917" s="2"/>
      <c r="QC917" s="2"/>
      <c r="QD917" s="2"/>
      <c r="QE917" s="2"/>
      <c r="QF917" s="2"/>
      <c r="QG917" s="2"/>
      <c r="QH917" s="2"/>
      <c r="QI917" s="2"/>
      <c r="QJ917" s="2"/>
      <c r="QK917" s="2"/>
      <c r="QL917" s="2"/>
      <c r="QM917" s="2"/>
      <c r="QN917" s="2"/>
      <c r="QO917" s="2"/>
      <c r="QP917" s="2"/>
      <c r="QQ917" s="2"/>
      <c r="QR917" s="2"/>
      <c r="QS917" s="2"/>
      <c r="QT917" s="2"/>
      <c r="QU917" s="2"/>
      <c r="QV917" s="2"/>
      <c r="QW917" s="2"/>
      <c r="QX917" s="2"/>
      <c r="QY917" s="2"/>
      <c r="QZ917" s="2"/>
      <c r="RA917" s="2"/>
      <c r="RB917" s="2"/>
      <c r="RC917" s="2"/>
      <c r="RD917" s="2"/>
      <c r="RE917" s="2"/>
      <c r="RF917" s="2"/>
      <c r="RG917" s="2"/>
      <c r="RH917" s="2"/>
      <c r="RI917" s="2"/>
      <c r="RJ917" s="2"/>
      <c r="RK917" s="2"/>
      <c r="RL917" s="2"/>
      <c r="RM917" s="2"/>
      <c r="RN917" s="2"/>
      <c r="RO917" s="2"/>
      <c r="RP917" s="2"/>
      <c r="RQ917" s="2"/>
      <c r="RR917" s="2"/>
      <c r="RS917" s="2"/>
      <c r="RT917" s="2"/>
      <c r="RU917" s="2"/>
      <c r="RV917" s="2"/>
      <c r="RW917" s="2"/>
      <c r="RX917" s="2"/>
      <c r="RY917" s="2"/>
      <c r="RZ917" s="2"/>
      <c r="SA917" s="2"/>
      <c r="SB917" s="2"/>
      <c r="SC917" s="2"/>
      <c r="SD917" s="2"/>
      <c r="SE917" s="2"/>
      <c r="SF917" s="2"/>
      <c r="SG917" s="2"/>
      <c r="SH917" s="2"/>
      <c r="SI917" s="2"/>
      <c r="SJ917" s="2"/>
      <c r="SK917" s="2"/>
      <c r="SL917" s="2"/>
      <c r="SM917" s="2"/>
      <c r="SN917" s="2"/>
      <c r="SO917" s="2"/>
      <c r="SP917" s="2"/>
      <c r="SQ917" s="2"/>
      <c r="SR917" s="2"/>
      <c r="SS917" s="2"/>
      <c r="ST917" s="2"/>
      <c r="SU917" s="2"/>
      <c r="SV917" s="2"/>
      <c r="SW917" s="2"/>
      <c r="SX917" s="2"/>
      <c r="SY917" s="2"/>
      <c r="SZ917" s="2"/>
      <c r="TA917" s="2"/>
      <c r="TB917" s="2"/>
      <c r="TC917" s="2"/>
      <c r="TD917" s="2"/>
      <c r="TE917" s="2"/>
      <c r="TF917" s="2"/>
      <c r="TG917" s="2"/>
      <c r="TH917" s="2"/>
      <c r="TI917" s="2"/>
      <c r="TJ917" s="2"/>
      <c r="TK917" s="2"/>
      <c r="TL917" s="2"/>
      <c r="TM917" s="2"/>
      <c r="TN917" s="2"/>
      <c r="TO917" s="2"/>
      <c r="TP917" s="2"/>
      <c r="TQ917" s="2"/>
      <c r="TR917" s="2"/>
      <c r="TS917" s="2"/>
      <c r="TT917" s="2"/>
      <c r="TU917" s="2"/>
      <c r="TV917" s="2"/>
      <c r="TW917" s="2"/>
      <c r="TX917" s="2"/>
      <c r="TY917" s="2"/>
      <c r="TZ917" s="2"/>
      <c r="UA917" s="2"/>
      <c r="UB917" s="2"/>
      <c r="UC917" s="2"/>
      <c r="UD917" s="2"/>
      <c r="UE917" s="2"/>
      <c r="UF917" s="2"/>
      <c r="UG917" s="2"/>
      <c r="UH917" s="2"/>
      <c r="UI917" s="2"/>
      <c r="UJ917" s="2"/>
      <c r="UK917" s="2"/>
      <c r="UL917" s="2"/>
      <c r="UM917" s="2"/>
      <c r="UN917" s="2"/>
      <c r="UO917" s="2"/>
      <c r="UP917" s="2"/>
      <c r="UQ917" s="2"/>
      <c r="UR917" s="2"/>
      <c r="US917" s="2"/>
      <c r="UT917" s="2"/>
      <c r="UU917" s="2"/>
      <c r="UV917" s="2"/>
      <c r="UW917" s="2"/>
      <c r="UX917" s="2"/>
      <c r="UY917" s="2"/>
      <c r="UZ917" s="2"/>
      <c r="VA917" s="2"/>
      <c r="VB917" s="2"/>
      <c r="VC917" s="2"/>
      <c r="VD917" s="2"/>
      <c r="VE917" s="2"/>
      <c r="VF917" s="2"/>
      <c r="VG917" s="2"/>
      <c r="VH917" s="2"/>
      <c r="VI917" s="2"/>
      <c r="VJ917" s="2"/>
      <c r="VK917" s="2"/>
      <c r="VL917" s="2"/>
      <c r="VM917" s="2"/>
      <c r="VN917" s="2"/>
      <c r="VO917" s="2"/>
      <c r="VP917" s="2"/>
      <c r="VQ917" s="2"/>
      <c r="VR917" s="2"/>
      <c r="VS917" s="2"/>
      <c r="VT917" s="2"/>
      <c r="VU917" s="2"/>
      <c r="VV917" s="2"/>
      <c r="VW917" s="2"/>
      <c r="VX917" s="2"/>
      <c r="VY917" s="2"/>
      <c r="VZ917" s="2"/>
      <c r="WA917" s="2"/>
      <c r="WB917" s="2"/>
      <c r="WC917" s="2"/>
      <c r="WD917" s="2"/>
      <c r="WE917" s="2"/>
      <c r="WF917" s="2"/>
      <c r="WG917" s="2"/>
      <c r="WH917" s="2"/>
      <c r="WI917" s="2"/>
      <c r="WJ917" s="2"/>
      <c r="WK917" s="2"/>
      <c r="WL917" s="2"/>
      <c r="WM917" s="2"/>
      <c r="WN917" s="2"/>
      <c r="WO917" s="2"/>
      <c r="WP917" s="2"/>
      <c r="WQ917" s="2"/>
      <c r="WR917" s="2"/>
      <c r="WS917" s="2"/>
      <c r="WT917" s="2"/>
      <c r="WU917" s="2"/>
      <c r="WV917" s="2"/>
      <c r="WW917" s="2"/>
      <c r="WX917" s="2"/>
      <c r="WY917" s="2"/>
      <c r="WZ917" s="2"/>
      <c r="XA917" s="2"/>
      <c r="XB917" s="2"/>
      <c r="XC917" s="2"/>
      <c r="XD917" s="2"/>
      <c r="XE917" s="2"/>
      <c r="XF917" s="2"/>
      <c r="XG917" s="2"/>
      <c r="XH917" s="2"/>
      <c r="XI917" s="2"/>
      <c r="XJ917" s="2"/>
      <c r="XK917" s="2"/>
      <c r="XL917" s="2"/>
      <c r="XM917" s="2"/>
      <c r="XN917" s="2"/>
      <c r="XO917" s="2"/>
      <c r="XP917" s="2"/>
      <c r="XQ917" s="2"/>
      <c r="XR917" s="2"/>
      <c r="XS917" s="2"/>
      <c r="XT917" s="2"/>
      <c r="XU917" s="2"/>
      <c r="XV917" s="2"/>
      <c r="XW917" s="2"/>
      <c r="XX917" s="2"/>
      <c r="XY917" s="2"/>
      <c r="XZ917" s="2"/>
      <c r="YA917" s="2"/>
      <c r="YB917" s="2"/>
      <c r="YC917" s="2"/>
      <c r="YD917" s="2"/>
      <c r="YE917" s="2"/>
      <c r="YF917" s="2"/>
      <c r="YG917" s="2"/>
      <c r="YH917" s="2"/>
      <c r="YI917" s="2"/>
      <c r="YJ917" s="2"/>
      <c r="YK917" s="2"/>
      <c r="YL917" s="2"/>
      <c r="YM917" s="2"/>
      <c r="YN917" s="2"/>
      <c r="YO917" s="2"/>
      <c r="YP917" s="2"/>
      <c r="YQ917" s="2"/>
      <c r="YR917" s="2"/>
      <c r="YS917" s="2"/>
      <c r="YT917" s="2"/>
      <c r="YU917" s="2"/>
      <c r="YV917" s="2"/>
      <c r="YW917" s="2"/>
      <c r="YX917" s="2"/>
      <c r="YY917" s="2"/>
      <c r="YZ917" s="2"/>
      <c r="ZA917" s="2"/>
      <c r="ZB917" s="2"/>
      <c r="ZC917" s="2"/>
      <c r="ZD917" s="2"/>
      <c r="ZE917" s="2"/>
      <c r="ZF917" s="2"/>
      <c r="ZG917" s="2"/>
      <c r="ZH917" s="2"/>
      <c r="ZI917" s="2"/>
      <c r="ZJ917" s="2"/>
      <c r="ZK917" s="2"/>
      <c r="ZL917" s="2"/>
      <c r="ZM917" s="2"/>
      <c r="ZN917" s="2"/>
      <c r="ZO917" s="2"/>
      <c r="ZP917" s="2"/>
      <c r="ZQ917" s="2"/>
      <c r="ZR917" s="2"/>
      <c r="ZS917" s="2"/>
      <c r="ZT917" s="2"/>
      <c r="ZU917" s="2"/>
      <c r="ZV917" s="2"/>
      <c r="ZW917" s="2"/>
      <c r="ZX917" s="2"/>
      <c r="ZY917" s="2"/>
      <c r="ZZ917" s="2"/>
      <c r="AAA917" s="2"/>
      <c r="AAB917" s="2"/>
      <c r="AAC917" s="2"/>
      <c r="AAD917" s="2"/>
      <c r="AAE917" s="2"/>
      <c r="AAF917" s="2"/>
      <c r="AAG917" s="2"/>
      <c r="AAH917" s="2"/>
      <c r="AAI917" s="2"/>
      <c r="AAJ917" s="2"/>
      <c r="AAK917" s="2"/>
      <c r="AAL917" s="2"/>
      <c r="AAM917" s="2"/>
      <c r="AAN917" s="2"/>
      <c r="AAO917" s="2"/>
      <c r="AAP917" s="2"/>
      <c r="AAQ917" s="2"/>
      <c r="AAR917" s="2"/>
      <c r="AAS917" s="2"/>
      <c r="AAT917" s="2"/>
      <c r="AAU917" s="2"/>
      <c r="AAV917" s="2"/>
      <c r="AAW917" s="2"/>
      <c r="AAX917" s="2"/>
      <c r="AAY917" s="2"/>
      <c r="AAZ917" s="2"/>
      <c r="ABA917" s="2"/>
      <c r="ABB917" s="2"/>
      <c r="ABC917" s="2"/>
      <c r="ABD917" s="2"/>
      <c r="ABE917" s="2"/>
      <c r="ABF917" s="2"/>
      <c r="ABG917" s="2"/>
      <c r="ABH917" s="2"/>
      <c r="ABI917" s="2"/>
      <c r="ABJ917" s="2"/>
      <c r="ABK917" s="2"/>
      <c r="ABL917" s="2"/>
      <c r="ABM917" s="2"/>
      <c r="ABN917" s="2"/>
      <c r="ABO917" s="2"/>
      <c r="ABP917" s="2"/>
      <c r="ABQ917" s="2"/>
      <c r="ABR917" s="2"/>
      <c r="ABS917" s="2"/>
      <c r="ABT917" s="2"/>
      <c r="ABU917" s="2"/>
      <c r="ABV917" s="2"/>
      <c r="ABW917" s="2"/>
      <c r="ABX917" s="2"/>
      <c r="ABY917" s="2"/>
      <c r="ABZ917" s="2"/>
      <c r="ACA917" s="2"/>
      <c r="ACB917" s="2"/>
      <c r="ACC917" s="2"/>
      <c r="ACD917" s="2"/>
      <c r="ACE917" s="2"/>
      <c r="ACF917" s="2"/>
      <c r="ACG917" s="2"/>
      <c r="ACH917" s="2"/>
      <c r="ACI917" s="2"/>
      <c r="ACJ917" s="2"/>
      <c r="ACK917" s="2"/>
      <c r="ACL917" s="2"/>
      <c r="ACM917" s="2"/>
      <c r="ACN917" s="2"/>
      <c r="ACO917" s="2"/>
      <c r="ACP917" s="2"/>
      <c r="ACQ917" s="2"/>
      <c r="ACR917" s="2"/>
      <c r="ACS917" s="2"/>
      <c r="ACT917" s="2"/>
      <c r="ACU917" s="2"/>
      <c r="ACV917" s="2"/>
      <c r="ACW917" s="2"/>
      <c r="ACX917" s="2"/>
      <c r="ACY917" s="2"/>
      <c r="ACZ917" s="2"/>
      <c r="ADA917" s="2"/>
      <c r="ADB917" s="2"/>
      <c r="ADC917" s="2"/>
      <c r="ADD917" s="2"/>
      <c r="ADE917" s="2"/>
      <c r="ADF917" s="2"/>
      <c r="ADG917" s="2"/>
      <c r="ADH917" s="2"/>
      <c r="ADI917" s="2"/>
      <c r="ADJ917" s="2"/>
      <c r="ADK917" s="2"/>
      <c r="ADL917" s="2"/>
      <c r="ADM917" s="2"/>
      <c r="ADN917" s="2"/>
      <c r="ADO917" s="2"/>
      <c r="ADP917" s="2"/>
      <c r="ADQ917" s="2"/>
      <c r="ADR917" s="2"/>
      <c r="ADS917" s="2"/>
      <c r="ADT917" s="2"/>
      <c r="ADU917" s="2"/>
      <c r="ADV917" s="2"/>
      <c r="ADW917" s="2"/>
      <c r="ADX917" s="2"/>
      <c r="ADY917" s="2"/>
      <c r="ADZ917" s="2"/>
      <c r="AEA917" s="2"/>
      <c r="AEB917" s="2"/>
      <c r="AEC917" s="2"/>
      <c r="AED917" s="2"/>
      <c r="AEE917" s="2"/>
      <c r="AEF917" s="2"/>
      <c r="AEG917" s="2"/>
      <c r="AEH917" s="2"/>
      <c r="AEI917" s="2"/>
      <c r="AEJ917" s="2"/>
      <c r="AEK917" s="2"/>
      <c r="AEL917" s="2"/>
      <c r="AEM917" s="2"/>
      <c r="AEN917" s="2"/>
      <c r="AEO917" s="2"/>
      <c r="AEP917" s="2"/>
      <c r="AEQ917" s="2"/>
      <c r="AER917" s="2"/>
      <c r="AES917" s="2"/>
      <c r="AET917" s="2"/>
      <c r="AEU917" s="2"/>
      <c r="AEV917" s="2"/>
      <c r="AEW917" s="2"/>
      <c r="AEX917" s="2"/>
      <c r="AEY917" s="2"/>
      <c r="AEZ917" s="2"/>
      <c r="AFA917" s="2"/>
      <c r="AFB917" s="2"/>
      <c r="AFC917" s="2"/>
      <c r="AFD917" s="2"/>
      <c r="AFE917" s="2"/>
      <c r="AFF917" s="2"/>
      <c r="AFG917" s="2"/>
      <c r="AFH917" s="2"/>
      <c r="AFI917" s="2"/>
      <c r="AFJ917" s="2"/>
      <c r="AFK917" s="2"/>
      <c r="AFL917" s="2"/>
      <c r="AFM917" s="2"/>
      <c r="AFN917" s="2"/>
      <c r="AFO917" s="2"/>
      <c r="AFP917" s="2"/>
      <c r="AFQ917" s="2"/>
      <c r="AFR917" s="2"/>
      <c r="AFS917" s="2"/>
      <c r="AFT917" s="2"/>
      <c r="AFU917" s="2"/>
      <c r="AFV917" s="2"/>
      <c r="AFW917" s="2"/>
      <c r="AFX917" s="2"/>
      <c r="AFY917" s="2"/>
      <c r="AFZ917" s="2"/>
      <c r="AGA917" s="2"/>
      <c r="AGB917" s="2"/>
      <c r="AGC917" s="2"/>
      <c r="AGD917" s="2"/>
      <c r="AGE917" s="2"/>
      <c r="AGF917" s="2"/>
      <c r="AGG917" s="2"/>
      <c r="AGH917" s="2"/>
      <c r="AGI917" s="2"/>
      <c r="AGJ917" s="2"/>
      <c r="AGK917" s="2"/>
      <c r="AGL917" s="2"/>
      <c r="AGM917" s="2"/>
      <c r="AGN917" s="2"/>
      <c r="AGO917" s="2"/>
      <c r="AGP917" s="2"/>
      <c r="AGQ917" s="2"/>
      <c r="AGR917" s="2"/>
      <c r="AGS917" s="2"/>
      <c r="AGT917" s="2"/>
      <c r="AGU917" s="2"/>
      <c r="AGV917" s="2"/>
      <c r="AGW917" s="2"/>
      <c r="AGX917" s="2"/>
      <c r="AGY917" s="2"/>
      <c r="AGZ917" s="2"/>
      <c r="AHA917" s="2"/>
      <c r="AHB917" s="2"/>
      <c r="AHC917" s="2"/>
      <c r="AHD917" s="2"/>
      <c r="AHE917" s="2"/>
      <c r="AHF917" s="2"/>
      <c r="AHG917" s="2"/>
      <c r="AHH917" s="2"/>
      <c r="AHI917" s="2"/>
      <c r="AHJ917" s="2"/>
      <c r="AHK917" s="2"/>
      <c r="AHL917" s="2"/>
      <c r="AHM917" s="2"/>
      <c r="AHN917" s="2"/>
      <c r="AHO917" s="2"/>
      <c r="AHP917" s="2"/>
      <c r="AHQ917" s="2"/>
      <c r="AHR917" s="2"/>
      <c r="AHS917" s="2"/>
      <c r="AHT917" s="2"/>
      <c r="AHU917" s="2"/>
      <c r="AHV917" s="2"/>
      <c r="AHW917" s="2"/>
      <c r="AHX917" s="2"/>
      <c r="AHY917" s="2"/>
      <c r="AHZ917" s="2"/>
      <c r="AIA917" s="2"/>
      <c r="AIB917" s="2"/>
      <c r="AIC917" s="2"/>
      <c r="AID917" s="2"/>
      <c r="AIE917" s="2"/>
      <c r="AIF917" s="2"/>
      <c r="AIG917" s="2"/>
      <c r="AIH917" s="2"/>
      <c r="AII917" s="2"/>
      <c r="AIJ917" s="2"/>
      <c r="AIK917" s="2"/>
      <c r="AIL917" s="2"/>
      <c r="AIM917" s="2"/>
      <c r="AIN917" s="2"/>
      <c r="AIO917" s="2"/>
      <c r="AIP917" s="2"/>
      <c r="AIQ917" s="2"/>
      <c r="AIR917" s="2"/>
      <c r="AIS917" s="2"/>
      <c r="AIT917" s="2"/>
      <c r="AIU917" s="2"/>
      <c r="AIV917" s="2"/>
      <c r="AIW917" s="2"/>
      <c r="AIX917" s="2"/>
      <c r="AIY917" s="2"/>
      <c r="AIZ917" s="2"/>
      <c r="AJA917" s="2"/>
      <c r="AJB917" s="2"/>
      <c r="AJC917" s="2"/>
      <c r="AJD917" s="2"/>
      <c r="AJE917" s="2"/>
      <c r="AJF917" s="2"/>
      <c r="AJG917" s="2"/>
      <c r="AJH917" s="2"/>
      <c r="AJI917" s="2"/>
      <c r="AJJ917" s="2"/>
      <c r="AJK917" s="2"/>
      <c r="AJL917" s="2"/>
      <c r="AJM917" s="2"/>
      <c r="AJN917" s="2"/>
      <c r="AJO917" s="2"/>
      <c r="AJP917" s="2"/>
      <c r="AJQ917" s="2"/>
      <c r="AJR917" s="2"/>
      <c r="AJS917" s="2"/>
      <c r="AJT917" s="2"/>
      <c r="AJU917" s="2"/>
      <c r="AJV917" s="2"/>
      <c r="AJW917" s="2"/>
      <c r="AJX917" s="2"/>
      <c r="AJY917" s="2"/>
      <c r="AJZ917" s="2"/>
      <c r="AKA917" s="2"/>
      <c r="AKB917" s="2"/>
      <c r="AKC917" s="2"/>
      <c r="AKD917" s="2"/>
      <c r="AKE917" s="2"/>
      <c r="AKF917" s="2"/>
      <c r="AKG917" s="2"/>
      <c r="AKH917" s="2"/>
      <c r="AKI917" s="2"/>
      <c r="AKJ917" s="2"/>
      <c r="AKK917" s="2"/>
      <c r="AKL917" s="2"/>
      <c r="AKM917" s="2"/>
      <c r="AKN917" s="2"/>
      <c r="AKO917" s="2"/>
      <c r="AKP917" s="2"/>
      <c r="AKQ917" s="2"/>
      <c r="AKR917" s="2"/>
      <c r="AKS917" s="2"/>
      <c r="AKT917" s="2"/>
      <c r="AKU917" s="2"/>
      <c r="AKV917" s="2"/>
      <c r="AKW917" s="2"/>
      <c r="AKX917" s="2"/>
      <c r="AKY917" s="2"/>
      <c r="AKZ917" s="2"/>
      <c r="ALA917" s="2"/>
      <c r="ALB917" s="2"/>
      <c r="ALC917" s="2"/>
      <c r="ALD917" s="2"/>
      <c r="ALE917" s="2"/>
      <c r="ALF917" s="2"/>
      <c r="ALG917" s="2"/>
      <c r="ALH917" s="2"/>
      <c r="ALI917" s="2"/>
      <c r="ALJ917" s="2"/>
      <c r="ALK917" s="2"/>
      <c r="ALL917" s="2"/>
      <c r="ALM917" s="2"/>
      <c r="ALN917" s="2"/>
      <c r="ALO917" s="2"/>
      <c r="ALP917" s="2"/>
      <c r="ALQ917" s="2"/>
      <c r="ALR917" s="2"/>
      <c r="ALS917" s="2"/>
      <c r="ALT917" s="2"/>
      <c r="ALU917" s="2"/>
      <c r="ALV917" s="2"/>
      <c r="ALW917" s="2"/>
      <c r="ALX917" s="2"/>
      <c r="ALY917" s="2"/>
      <c r="ALZ917" s="2"/>
      <c r="AMA917" s="2"/>
      <c r="AMB917" s="2"/>
      <c r="AMC917" s="2"/>
      <c r="AMD917" s="2"/>
      <c r="AME917" s="2"/>
      <c r="AMF917" s="2"/>
      <c r="AMG917" s="2"/>
      <c r="AMH917" s="2"/>
      <c r="AMI917" s="2"/>
      <c r="AMJ917" s="2"/>
    </row>
    <row r="918" s="1" customFormat="1" ht="27.75" customHeight="1" spans="1:102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K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  <c r="MH918" s="2"/>
      <c r="MI918" s="2"/>
      <c r="MJ918" s="2"/>
      <c r="MK918" s="2"/>
      <c r="ML918" s="2"/>
      <c r="MM918" s="2"/>
      <c r="MN918" s="2"/>
      <c r="MO918" s="2"/>
      <c r="MP918" s="2"/>
      <c r="MQ918" s="2"/>
      <c r="MR918" s="2"/>
      <c r="MS918" s="2"/>
      <c r="MT918" s="2"/>
      <c r="MU918" s="2"/>
      <c r="MV918" s="2"/>
      <c r="MW918" s="2"/>
      <c r="MX918" s="2"/>
      <c r="MY918" s="2"/>
      <c r="MZ918" s="2"/>
      <c r="NA918" s="2"/>
      <c r="NB918" s="2"/>
      <c r="NC918" s="2"/>
      <c r="ND918" s="2"/>
      <c r="NE918" s="2"/>
      <c r="NF918" s="2"/>
      <c r="NG918" s="2"/>
      <c r="NH918" s="2"/>
      <c r="NI918" s="2"/>
      <c r="NJ918" s="2"/>
      <c r="NK918" s="2"/>
      <c r="NL918" s="2"/>
      <c r="NM918" s="2"/>
      <c r="NN918" s="2"/>
      <c r="NO918" s="2"/>
      <c r="NP918" s="2"/>
      <c r="NQ918" s="2"/>
      <c r="NR918" s="2"/>
      <c r="NS918" s="2"/>
      <c r="NT918" s="2"/>
      <c r="NU918" s="2"/>
      <c r="NV918" s="2"/>
      <c r="NW918" s="2"/>
      <c r="NX918" s="2"/>
      <c r="NY918" s="2"/>
      <c r="NZ918" s="2"/>
      <c r="OA918" s="2"/>
      <c r="OB918" s="2"/>
      <c r="OC918" s="2"/>
      <c r="OD918" s="2"/>
      <c r="OE918" s="2"/>
      <c r="OF918" s="2"/>
      <c r="OG918" s="2"/>
      <c r="OH918" s="2"/>
      <c r="OI918" s="2"/>
      <c r="OJ918" s="2"/>
      <c r="OK918" s="2"/>
      <c r="OL918" s="2"/>
      <c r="OM918" s="2"/>
      <c r="ON918" s="2"/>
      <c r="OO918" s="2"/>
      <c r="OP918" s="2"/>
      <c r="OQ918" s="2"/>
      <c r="OR918" s="2"/>
      <c r="OS918" s="2"/>
      <c r="OT918" s="2"/>
      <c r="OU918" s="2"/>
      <c r="OV918" s="2"/>
      <c r="OW918" s="2"/>
      <c r="OX918" s="2"/>
      <c r="OY918" s="2"/>
      <c r="OZ918" s="2"/>
      <c r="PA918" s="2"/>
      <c r="PB918" s="2"/>
      <c r="PC918" s="2"/>
      <c r="PD918" s="2"/>
      <c r="PE918" s="2"/>
      <c r="PF918" s="2"/>
      <c r="PG918" s="2"/>
      <c r="PH918" s="2"/>
      <c r="PI918" s="2"/>
      <c r="PJ918" s="2"/>
      <c r="PK918" s="2"/>
      <c r="PL918" s="2"/>
      <c r="PM918" s="2"/>
      <c r="PN918" s="2"/>
      <c r="PO918" s="2"/>
      <c r="PP918" s="2"/>
      <c r="PQ918" s="2"/>
      <c r="PR918" s="2"/>
      <c r="PS918" s="2"/>
      <c r="PT918" s="2"/>
      <c r="PU918" s="2"/>
      <c r="PV918" s="2"/>
      <c r="PW918" s="2"/>
      <c r="PX918" s="2"/>
      <c r="PY918" s="2"/>
      <c r="PZ918" s="2"/>
      <c r="QA918" s="2"/>
      <c r="QB918" s="2"/>
      <c r="QC918" s="2"/>
      <c r="QD918" s="2"/>
      <c r="QE918" s="2"/>
      <c r="QF918" s="2"/>
      <c r="QG918" s="2"/>
      <c r="QH918" s="2"/>
      <c r="QI918" s="2"/>
      <c r="QJ918" s="2"/>
      <c r="QK918" s="2"/>
      <c r="QL918" s="2"/>
      <c r="QM918" s="2"/>
      <c r="QN918" s="2"/>
      <c r="QO918" s="2"/>
      <c r="QP918" s="2"/>
      <c r="QQ918" s="2"/>
      <c r="QR918" s="2"/>
      <c r="QS918" s="2"/>
      <c r="QT918" s="2"/>
      <c r="QU918" s="2"/>
      <c r="QV918" s="2"/>
      <c r="QW918" s="2"/>
      <c r="QX918" s="2"/>
      <c r="QY918" s="2"/>
      <c r="QZ918" s="2"/>
      <c r="RA918" s="2"/>
      <c r="RB918" s="2"/>
      <c r="RC918" s="2"/>
      <c r="RD918" s="2"/>
      <c r="RE918" s="2"/>
      <c r="RF918" s="2"/>
      <c r="RG918" s="2"/>
      <c r="RH918" s="2"/>
      <c r="RI918" s="2"/>
      <c r="RJ918" s="2"/>
      <c r="RK918" s="2"/>
      <c r="RL918" s="2"/>
      <c r="RM918" s="2"/>
      <c r="RN918" s="2"/>
      <c r="RO918" s="2"/>
      <c r="RP918" s="2"/>
      <c r="RQ918" s="2"/>
      <c r="RR918" s="2"/>
      <c r="RS918" s="2"/>
      <c r="RT918" s="2"/>
      <c r="RU918" s="2"/>
      <c r="RV918" s="2"/>
      <c r="RW918" s="2"/>
      <c r="RX918" s="2"/>
      <c r="RY918" s="2"/>
      <c r="RZ918" s="2"/>
      <c r="SA918" s="2"/>
      <c r="SB918" s="2"/>
      <c r="SC918" s="2"/>
      <c r="SD918" s="2"/>
      <c r="SE918" s="2"/>
      <c r="SF918" s="2"/>
      <c r="SG918" s="2"/>
      <c r="SH918" s="2"/>
      <c r="SI918" s="2"/>
      <c r="SJ918" s="2"/>
      <c r="SK918" s="2"/>
      <c r="SL918" s="2"/>
      <c r="SM918" s="2"/>
      <c r="SN918" s="2"/>
      <c r="SO918" s="2"/>
      <c r="SP918" s="2"/>
      <c r="SQ918" s="2"/>
      <c r="SR918" s="2"/>
      <c r="SS918" s="2"/>
      <c r="ST918" s="2"/>
      <c r="SU918" s="2"/>
      <c r="SV918" s="2"/>
      <c r="SW918" s="2"/>
      <c r="SX918" s="2"/>
      <c r="SY918" s="2"/>
      <c r="SZ918" s="2"/>
      <c r="TA918" s="2"/>
      <c r="TB918" s="2"/>
      <c r="TC918" s="2"/>
      <c r="TD918" s="2"/>
      <c r="TE918" s="2"/>
      <c r="TF918" s="2"/>
      <c r="TG918" s="2"/>
      <c r="TH918" s="2"/>
      <c r="TI918" s="2"/>
      <c r="TJ918" s="2"/>
      <c r="TK918" s="2"/>
      <c r="TL918" s="2"/>
      <c r="TM918" s="2"/>
      <c r="TN918" s="2"/>
      <c r="TO918" s="2"/>
      <c r="TP918" s="2"/>
      <c r="TQ918" s="2"/>
      <c r="TR918" s="2"/>
      <c r="TS918" s="2"/>
      <c r="TT918" s="2"/>
      <c r="TU918" s="2"/>
      <c r="TV918" s="2"/>
      <c r="TW918" s="2"/>
      <c r="TX918" s="2"/>
      <c r="TY918" s="2"/>
      <c r="TZ918" s="2"/>
      <c r="UA918" s="2"/>
      <c r="UB918" s="2"/>
      <c r="UC918" s="2"/>
      <c r="UD918" s="2"/>
      <c r="UE918" s="2"/>
      <c r="UF918" s="2"/>
      <c r="UG918" s="2"/>
      <c r="UH918" s="2"/>
      <c r="UI918" s="2"/>
      <c r="UJ918" s="2"/>
      <c r="UK918" s="2"/>
      <c r="UL918" s="2"/>
      <c r="UM918" s="2"/>
      <c r="UN918" s="2"/>
      <c r="UO918" s="2"/>
      <c r="UP918" s="2"/>
      <c r="UQ918" s="2"/>
      <c r="UR918" s="2"/>
      <c r="US918" s="2"/>
      <c r="UT918" s="2"/>
      <c r="UU918" s="2"/>
      <c r="UV918" s="2"/>
      <c r="UW918" s="2"/>
      <c r="UX918" s="2"/>
      <c r="UY918" s="2"/>
      <c r="UZ918" s="2"/>
      <c r="VA918" s="2"/>
      <c r="VB918" s="2"/>
      <c r="VC918" s="2"/>
      <c r="VD918" s="2"/>
      <c r="VE918" s="2"/>
      <c r="VF918" s="2"/>
      <c r="VG918" s="2"/>
      <c r="VH918" s="2"/>
      <c r="VI918" s="2"/>
      <c r="VJ918" s="2"/>
      <c r="VK918" s="2"/>
      <c r="VL918" s="2"/>
      <c r="VM918" s="2"/>
      <c r="VN918" s="2"/>
      <c r="VO918" s="2"/>
      <c r="VP918" s="2"/>
      <c r="VQ918" s="2"/>
      <c r="VR918" s="2"/>
      <c r="VS918" s="2"/>
      <c r="VT918" s="2"/>
      <c r="VU918" s="2"/>
      <c r="VV918" s="2"/>
      <c r="VW918" s="2"/>
      <c r="VX918" s="2"/>
      <c r="VY918" s="2"/>
      <c r="VZ918" s="2"/>
      <c r="WA918" s="2"/>
      <c r="WB918" s="2"/>
      <c r="WC918" s="2"/>
      <c r="WD918" s="2"/>
      <c r="WE918" s="2"/>
      <c r="WF918" s="2"/>
      <c r="WG918" s="2"/>
      <c r="WH918" s="2"/>
      <c r="WI918" s="2"/>
      <c r="WJ918" s="2"/>
      <c r="WK918" s="2"/>
      <c r="WL918" s="2"/>
      <c r="WM918" s="2"/>
      <c r="WN918" s="2"/>
      <c r="WO918" s="2"/>
      <c r="WP918" s="2"/>
      <c r="WQ918" s="2"/>
      <c r="WR918" s="2"/>
      <c r="WS918" s="2"/>
      <c r="WT918" s="2"/>
      <c r="WU918" s="2"/>
      <c r="WV918" s="2"/>
      <c r="WW918" s="2"/>
      <c r="WX918" s="2"/>
      <c r="WY918" s="2"/>
      <c r="WZ918" s="2"/>
      <c r="XA918" s="2"/>
      <c r="XB918" s="2"/>
      <c r="XC918" s="2"/>
      <c r="XD918" s="2"/>
      <c r="XE918" s="2"/>
      <c r="XF918" s="2"/>
      <c r="XG918" s="2"/>
      <c r="XH918" s="2"/>
      <c r="XI918" s="2"/>
      <c r="XJ918" s="2"/>
      <c r="XK918" s="2"/>
      <c r="XL918" s="2"/>
      <c r="XM918" s="2"/>
      <c r="XN918" s="2"/>
      <c r="XO918" s="2"/>
      <c r="XP918" s="2"/>
      <c r="XQ918" s="2"/>
      <c r="XR918" s="2"/>
      <c r="XS918" s="2"/>
      <c r="XT918" s="2"/>
      <c r="XU918" s="2"/>
      <c r="XV918" s="2"/>
      <c r="XW918" s="2"/>
      <c r="XX918" s="2"/>
      <c r="XY918" s="2"/>
      <c r="XZ918" s="2"/>
      <c r="YA918" s="2"/>
      <c r="YB918" s="2"/>
      <c r="YC918" s="2"/>
      <c r="YD918" s="2"/>
      <c r="YE918" s="2"/>
      <c r="YF918" s="2"/>
      <c r="YG918" s="2"/>
      <c r="YH918" s="2"/>
      <c r="YI918" s="2"/>
      <c r="YJ918" s="2"/>
      <c r="YK918" s="2"/>
      <c r="YL918" s="2"/>
      <c r="YM918" s="2"/>
      <c r="YN918" s="2"/>
      <c r="YO918" s="2"/>
      <c r="YP918" s="2"/>
      <c r="YQ918" s="2"/>
      <c r="YR918" s="2"/>
      <c r="YS918" s="2"/>
      <c r="YT918" s="2"/>
      <c r="YU918" s="2"/>
      <c r="YV918" s="2"/>
      <c r="YW918" s="2"/>
      <c r="YX918" s="2"/>
      <c r="YY918" s="2"/>
      <c r="YZ918" s="2"/>
      <c r="ZA918" s="2"/>
      <c r="ZB918" s="2"/>
      <c r="ZC918" s="2"/>
      <c r="ZD918" s="2"/>
      <c r="ZE918" s="2"/>
      <c r="ZF918" s="2"/>
      <c r="ZG918" s="2"/>
      <c r="ZH918" s="2"/>
      <c r="ZI918" s="2"/>
      <c r="ZJ918" s="2"/>
      <c r="ZK918" s="2"/>
      <c r="ZL918" s="2"/>
      <c r="ZM918" s="2"/>
      <c r="ZN918" s="2"/>
      <c r="ZO918" s="2"/>
      <c r="ZP918" s="2"/>
      <c r="ZQ918" s="2"/>
      <c r="ZR918" s="2"/>
      <c r="ZS918" s="2"/>
      <c r="ZT918" s="2"/>
      <c r="ZU918" s="2"/>
      <c r="ZV918" s="2"/>
      <c r="ZW918" s="2"/>
      <c r="ZX918" s="2"/>
      <c r="ZY918" s="2"/>
      <c r="ZZ918" s="2"/>
      <c r="AAA918" s="2"/>
      <c r="AAB918" s="2"/>
      <c r="AAC918" s="2"/>
      <c r="AAD918" s="2"/>
      <c r="AAE918" s="2"/>
      <c r="AAF918" s="2"/>
      <c r="AAG918" s="2"/>
      <c r="AAH918" s="2"/>
      <c r="AAI918" s="2"/>
      <c r="AAJ918" s="2"/>
      <c r="AAK918" s="2"/>
      <c r="AAL918" s="2"/>
      <c r="AAM918" s="2"/>
      <c r="AAN918" s="2"/>
      <c r="AAO918" s="2"/>
      <c r="AAP918" s="2"/>
      <c r="AAQ918" s="2"/>
      <c r="AAR918" s="2"/>
      <c r="AAS918" s="2"/>
      <c r="AAT918" s="2"/>
      <c r="AAU918" s="2"/>
      <c r="AAV918" s="2"/>
      <c r="AAW918" s="2"/>
      <c r="AAX918" s="2"/>
      <c r="AAY918" s="2"/>
      <c r="AAZ918" s="2"/>
      <c r="ABA918" s="2"/>
      <c r="ABB918" s="2"/>
      <c r="ABC918" s="2"/>
      <c r="ABD918" s="2"/>
      <c r="ABE918" s="2"/>
      <c r="ABF918" s="2"/>
      <c r="ABG918" s="2"/>
      <c r="ABH918" s="2"/>
      <c r="ABI918" s="2"/>
      <c r="ABJ918" s="2"/>
      <c r="ABK918" s="2"/>
      <c r="ABL918" s="2"/>
      <c r="ABM918" s="2"/>
      <c r="ABN918" s="2"/>
      <c r="ABO918" s="2"/>
      <c r="ABP918" s="2"/>
      <c r="ABQ918" s="2"/>
      <c r="ABR918" s="2"/>
      <c r="ABS918" s="2"/>
      <c r="ABT918" s="2"/>
      <c r="ABU918" s="2"/>
      <c r="ABV918" s="2"/>
      <c r="ABW918" s="2"/>
      <c r="ABX918" s="2"/>
      <c r="ABY918" s="2"/>
      <c r="ABZ918" s="2"/>
      <c r="ACA918" s="2"/>
      <c r="ACB918" s="2"/>
      <c r="ACC918" s="2"/>
      <c r="ACD918" s="2"/>
      <c r="ACE918" s="2"/>
      <c r="ACF918" s="2"/>
      <c r="ACG918" s="2"/>
      <c r="ACH918" s="2"/>
      <c r="ACI918" s="2"/>
      <c r="ACJ918" s="2"/>
      <c r="ACK918" s="2"/>
      <c r="ACL918" s="2"/>
      <c r="ACM918" s="2"/>
      <c r="ACN918" s="2"/>
      <c r="ACO918" s="2"/>
      <c r="ACP918" s="2"/>
      <c r="ACQ918" s="2"/>
      <c r="ACR918" s="2"/>
      <c r="ACS918" s="2"/>
      <c r="ACT918" s="2"/>
      <c r="ACU918" s="2"/>
      <c r="ACV918" s="2"/>
      <c r="ACW918" s="2"/>
      <c r="ACX918" s="2"/>
      <c r="ACY918" s="2"/>
      <c r="ACZ918" s="2"/>
      <c r="ADA918" s="2"/>
      <c r="ADB918" s="2"/>
      <c r="ADC918" s="2"/>
      <c r="ADD918" s="2"/>
      <c r="ADE918" s="2"/>
      <c r="ADF918" s="2"/>
      <c r="ADG918" s="2"/>
      <c r="ADH918" s="2"/>
      <c r="ADI918" s="2"/>
      <c r="ADJ918" s="2"/>
      <c r="ADK918" s="2"/>
      <c r="ADL918" s="2"/>
      <c r="ADM918" s="2"/>
      <c r="ADN918" s="2"/>
      <c r="ADO918" s="2"/>
      <c r="ADP918" s="2"/>
      <c r="ADQ918" s="2"/>
      <c r="ADR918" s="2"/>
      <c r="ADS918" s="2"/>
      <c r="ADT918" s="2"/>
      <c r="ADU918" s="2"/>
      <c r="ADV918" s="2"/>
      <c r="ADW918" s="2"/>
      <c r="ADX918" s="2"/>
      <c r="ADY918" s="2"/>
      <c r="ADZ918" s="2"/>
      <c r="AEA918" s="2"/>
      <c r="AEB918" s="2"/>
      <c r="AEC918" s="2"/>
      <c r="AED918" s="2"/>
      <c r="AEE918" s="2"/>
      <c r="AEF918" s="2"/>
      <c r="AEG918" s="2"/>
      <c r="AEH918" s="2"/>
      <c r="AEI918" s="2"/>
      <c r="AEJ918" s="2"/>
      <c r="AEK918" s="2"/>
      <c r="AEL918" s="2"/>
      <c r="AEM918" s="2"/>
      <c r="AEN918" s="2"/>
      <c r="AEO918" s="2"/>
      <c r="AEP918" s="2"/>
      <c r="AEQ918" s="2"/>
      <c r="AER918" s="2"/>
      <c r="AES918" s="2"/>
      <c r="AET918" s="2"/>
      <c r="AEU918" s="2"/>
      <c r="AEV918" s="2"/>
      <c r="AEW918" s="2"/>
      <c r="AEX918" s="2"/>
      <c r="AEY918" s="2"/>
      <c r="AEZ918" s="2"/>
      <c r="AFA918" s="2"/>
      <c r="AFB918" s="2"/>
      <c r="AFC918" s="2"/>
      <c r="AFD918" s="2"/>
      <c r="AFE918" s="2"/>
      <c r="AFF918" s="2"/>
      <c r="AFG918" s="2"/>
      <c r="AFH918" s="2"/>
      <c r="AFI918" s="2"/>
      <c r="AFJ918" s="2"/>
      <c r="AFK918" s="2"/>
      <c r="AFL918" s="2"/>
      <c r="AFM918" s="2"/>
      <c r="AFN918" s="2"/>
      <c r="AFO918" s="2"/>
      <c r="AFP918" s="2"/>
      <c r="AFQ918" s="2"/>
      <c r="AFR918" s="2"/>
      <c r="AFS918" s="2"/>
      <c r="AFT918" s="2"/>
      <c r="AFU918" s="2"/>
      <c r="AFV918" s="2"/>
      <c r="AFW918" s="2"/>
      <c r="AFX918" s="2"/>
      <c r="AFY918" s="2"/>
      <c r="AFZ918" s="2"/>
      <c r="AGA918" s="2"/>
      <c r="AGB918" s="2"/>
      <c r="AGC918" s="2"/>
      <c r="AGD918" s="2"/>
      <c r="AGE918" s="2"/>
      <c r="AGF918" s="2"/>
      <c r="AGG918" s="2"/>
      <c r="AGH918" s="2"/>
      <c r="AGI918" s="2"/>
      <c r="AGJ918" s="2"/>
      <c r="AGK918" s="2"/>
      <c r="AGL918" s="2"/>
      <c r="AGM918" s="2"/>
      <c r="AGN918" s="2"/>
      <c r="AGO918" s="2"/>
      <c r="AGP918" s="2"/>
      <c r="AGQ918" s="2"/>
      <c r="AGR918" s="2"/>
      <c r="AGS918" s="2"/>
      <c r="AGT918" s="2"/>
      <c r="AGU918" s="2"/>
      <c r="AGV918" s="2"/>
      <c r="AGW918" s="2"/>
      <c r="AGX918" s="2"/>
      <c r="AGY918" s="2"/>
      <c r="AGZ918" s="2"/>
      <c r="AHA918" s="2"/>
      <c r="AHB918" s="2"/>
      <c r="AHC918" s="2"/>
      <c r="AHD918" s="2"/>
      <c r="AHE918" s="2"/>
      <c r="AHF918" s="2"/>
      <c r="AHG918" s="2"/>
      <c r="AHH918" s="2"/>
      <c r="AHI918" s="2"/>
      <c r="AHJ918" s="2"/>
      <c r="AHK918" s="2"/>
      <c r="AHL918" s="2"/>
      <c r="AHM918" s="2"/>
      <c r="AHN918" s="2"/>
      <c r="AHO918" s="2"/>
      <c r="AHP918" s="2"/>
      <c r="AHQ918" s="2"/>
      <c r="AHR918" s="2"/>
      <c r="AHS918" s="2"/>
      <c r="AHT918" s="2"/>
      <c r="AHU918" s="2"/>
      <c r="AHV918" s="2"/>
      <c r="AHW918" s="2"/>
      <c r="AHX918" s="2"/>
      <c r="AHY918" s="2"/>
      <c r="AHZ918" s="2"/>
      <c r="AIA918" s="2"/>
      <c r="AIB918" s="2"/>
      <c r="AIC918" s="2"/>
      <c r="AID918" s="2"/>
      <c r="AIE918" s="2"/>
      <c r="AIF918" s="2"/>
      <c r="AIG918" s="2"/>
      <c r="AIH918" s="2"/>
      <c r="AII918" s="2"/>
      <c r="AIJ918" s="2"/>
      <c r="AIK918" s="2"/>
      <c r="AIL918" s="2"/>
      <c r="AIM918" s="2"/>
      <c r="AIN918" s="2"/>
      <c r="AIO918" s="2"/>
      <c r="AIP918" s="2"/>
      <c r="AIQ918" s="2"/>
      <c r="AIR918" s="2"/>
      <c r="AIS918" s="2"/>
      <c r="AIT918" s="2"/>
      <c r="AIU918" s="2"/>
      <c r="AIV918" s="2"/>
      <c r="AIW918" s="2"/>
      <c r="AIX918" s="2"/>
      <c r="AIY918" s="2"/>
      <c r="AIZ918" s="2"/>
      <c r="AJA918" s="2"/>
      <c r="AJB918" s="2"/>
      <c r="AJC918" s="2"/>
      <c r="AJD918" s="2"/>
      <c r="AJE918" s="2"/>
      <c r="AJF918" s="2"/>
      <c r="AJG918" s="2"/>
      <c r="AJH918" s="2"/>
      <c r="AJI918" s="2"/>
      <c r="AJJ918" s="2"/>
      <c r="AJK918" s="2"/>
      <c r="AJL918" s="2"/>
      <c r="AJM918" s="2"/>
      <c r="AJN918" s="2"/>
      <c r="AJO918" s="2"/>
      <c r="AJP918" s="2"/>
      <c r="AJQ918" s="2"/>
      <c r="AJR918" s="2"/>
      <c r="AJS918" s="2"/>
      <c r="AJT918" s="2"/>
      <c r="AJU918" s="2"/>
      <c r="AJV918" s="2"/>
      <c r="AJW918" s="2"/>
      <c r="AJX918" s="2"/>
      <c r="AJY918" s="2"/>
      <c r="AJZ918" s="2"/>
      <c r="AKA918" s="2"/>
      <c r="AKB918" s="2"/>
      <c r="AKC918" s="2"/>
      <c r="AKD918" s="2"/>
      <c r="AKE918" s="2"/>
      <c r="AKF918" s="2"/>
      <c r="AKG918" s="2"/>
      <c r="AKH918" s="2"/>
      <c r="AKI918" s="2"/>
      <c r="AKJ918" s="2"/>
      <c r="AKK918" s="2"/>
      <c r="AKL918" s="2"/>
      <c r="AKM918" s="2"/>
      <c r="AKN918" s="2"/>
      <c r="AKO918" s="2"/>
      <c r="AKP918" s="2"/>
      <c r="AKQ918" s="2"/>
      <c r="AKR918" s="2"/>
      <c r="AKS918" s="2"/>
      <c r="AKT918" s="2"/>
      <c r="AKU918" s="2"/>
      <c r="AKV918" s="2"/>
      <c r="AKW918" s="2"/>
      <c r="AKX918" s="2"/>
      <c r="AKY918" s="2"/>
      <c r="AKZ918" s="2"/>
      <c r="ALA918" s="2"/>
      <c r="ALB918" s="2"/>
      <c r="ALC918" s="2"/>
      <c r="ALD918" s="2"/>
      <c r="ALE918" s="2"/>
      <c r="ALF918" s="2"/>
      <c r="ALG918" s="2"/>
      <c r="ALH918" s="2"/>
      <c r="ALI918" s="2"/>
      <c r="ALJ918" s="2"/>
      <c r="ALK918" s="2"/>
      <c r="ALL918" s="2"/>
      <c r="ALM918" s="2"/>
      <c r="ALN918" s="2"/>
      <c r="ALO918" s="2"/>
      <c r="ALP918" s="2"/>
      <c r="ALQ918" s="2"/>
      <c r="ALR918" s="2"/>
      <c r="ALS918" s="2"/>
      <c r="ALT918" s="2"/>
      <c r="ALU918" s="2"/>
      <c r="ALV918" s="2"/>
      <c r="ALW918" s="2"/>
      <c r="ALX918" s="2"/>
      <c r="ALY918" s="2"/>
      <c r="ALZ918" s="2"/>
      <c r="AMA918" s="2"/>
      <c r="AMB918" s="2"/>
      <c r="AMC918" s="2"/>
      <c r="AMD918" s="2"/>
      <c r="AME918" s="2"/>
      <c r="AMF918" s="2"/>
      <c r="AMG918" s="2"/>
      <c r="AMH918" s="2"/>
      <c r="AMI918" s="2"/>
      <c r="AMJ918" s="2"/>
    </row>
    <row r="919" s="1" customFormat="1" ht="27.75" customHeight="1" spans="1:102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K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  <c r="KY919" s="2"/>
      <c r="KZ919" s="2"/>
      <c r="LA919" s="2"/>
      <c r="LB919" s="2"/>
      <c r="LC919" s="2"/>
      <c r="LD919" s="2"/>
      <c r="LE919" s="2"/>
      <c r="LF919" s="2"/>
      <c r="LG919" s="2"/>
      <c r="LH919" s="2"/>
      <c r="LI919" s="2"/>
      <c r="LJ919" s="2"/>
      <c r="LK919" s="2"/>
      <c r="LL919" s="2"/>
      <c r="LM919" s="2"/>
      <c r="LN919" s="2"/>
      <c r="LO919" s="2"/>
      <c r="LP919" s="2"/>
      <c r="LQ919" s="2"/>
      <c r="LR919" s="2"/>
      <c r="LS919" s="2"/>
      <c r="LT919" s="2"/>
      <c r="LU919" s="2"/>
      <c r="LV919" s="2"/>
      <c r="LW919" s="2"/>
      <c r="LX919" s="2"/>
      <c r="LY919" s="2"/>
      <c r="LZ919" s="2"/>
      <c r="MA919" s="2"/>
      <c r="MB919" s="2"/>
      <c r="MC919" s="2"/>
      <c r="MD919" s="2"/>
      <c r="ME919" s="2"/>
      <c r="MF919" s="2"/>
      <c r="MG919" s="2"/>
      <c r="MH919" s="2"/>
      <c r="MI919" s="2"/>
      <c r="MJ919" s="2"/>
      <c r="MK919" s="2"/>
      <c r="ML919" s="2"/>
      <c r="MM919" s="2"/>
      <c r="MN919" s="2"/>
      <c r="MO919" s="2"/>
      <c r="MP919" s="2"/>
      <c r="MQ919" s="2"/>
      <c r="MR919" s="2"/>
      <c r="MS919" s="2"/>
      <c r="MT919" s="2"/>
      <c r="MU919" s="2"/>
      <c r="MV919" s="2"/>
      <c r="MW919" s="2"/>
      <c r="MX919" s="2"/>
      <c r="MY919" s="2"/>
      <c r="MZ919" s="2"/>
      <c r="NA919" s="2"/>
      <c r="NB919" s="2"/>
      <c r="NC919" s="2"/>
      <c r="ND919" s="2"/>
      <c r="NE919" s="2"/>
      <c r="NF919" s="2"/>
      <c r="NG919" s="2"/>
      <c r="NH919" s="2"/>
      <c r="NI919" s="2"/>
      <c r="NJ919" s="2"/>
      <c r="NK919" s="2"/>
      <c r="NL919" s="2"/>
      <c r="NM919" s="2"/>
      <c r="NN919" s="2"/>
      <c r="NO919" s="2"/>
      <c r="NP919" s="2"/>
      <c r="NQ919" s="2"/>
      <c r="NR919" s="2"/>
      <c r="NS919" s="2"/>
      <c r="NT919" s="2"/>
      <c r="NU919" s="2"/>
      <c r="NV919" s="2"/>
      <c r="NW919" s="2"/>
      <c r="NX919" s="2"/>
      <c r="NY919" s="2"/>
      <c r="NZ919" s="2"/>
      <c r="OA919" s="2"/>
      <c r="OB919" s="2"/>
      <c r="OC919" s="2"/>
      <c r="OD919" s="2"/>
      <c r="OE919" s="2"/>
      <c r="OF919" s="2"/>
      <c r="OG919" s="2"/>
      <c r="OH919" s="2"/>
      <c r="OI919" s="2"/>
      <c r="OJ919" s="2"/>
      <c r="OK919" s="2"/>
      <c r="OL919" s="2"/>
      <c r="OM919" s="2"/>
      <c r="ON919" s="2"/>
      <c r="OO919" s="2"/>
      <c r="OP919" s="2"/>
      <c r="OQ919" s="2"/>
      <c r="OR919" s="2"/>
      <c r="OS919" s="2"/>
      <c r="OT919" s="2"/>
      <c r="OU919" s="2"/>
      <c r="OV919" s="2"/>
      <c r="OW919" s="2"/>
      <c r="OX919" s="2"/>
      <c r="OY919" s="2"/>
      <c r="OZ919" s="2"/>
      <c r="PA919" s="2"/>
      <c r="PB919" s="2"/>
      <c r="PC919" s="2"/>
      <c r="PD919" s="2"/>
      <c r="PE919" s="2"/>
      <c r="PF919" s="2"/>
      <c r="PG919" s="2"/>
      <c r="PH919" s="2"/>
      <c r="PI919" s="2"/>
      <c r="PJ919" s="2"/>
      <c r="PK919" s="2"/>
      <c r="PL919" s="2"/>
      <c r="PM919" s="2"/>
      <c r="PN919" s="2"/>
      <c r="PO919" s="2"/>
      <c r="PP919" s="2"/>
      <c r="PQ919" s="2"/>
      <c r="PR919" s="2"/>
      <c r="PS919" s="2"/>
      <c r="PT919" s="2"/>
      <c r="PU919" s="2"/>
      <c r="PV919" s="2"/>
      <c r="PW919" s="2"/>
      <c r="PX919" s="2"/>
      <c r="PY919" s="2"/>
      <c r="PZ919" s="2"/>
      <c r="QA919" s="2"/>
      <c r="QB919" s="2"/>
      <c r="QC919" s="2"/>
      <c r="QD919" s="2"/>
      <c r="QE919" s="2"/>
      <c r="QF919" s="2"/>
      <c r="QG919" s="2"/>
      <c r="QH919" s="2"/>
      <c r="QI919" s="2"/>
      <c r="QJ919" s="2"/>
      <c r="QK919" s="2"/>
      <c r="QL919" s="2"/>
      <c r="QM919" s="2"/>
      <c r="QN919" s="2"/>
      <c r="QO919" s="2"/>
      <c r="QP919" s="2"/>
      <c r="QQ919" s="2"/>
      <c r="QR919" s="2"/>
      <c r="QS919" s="2"/>
      <c r="QT919" s="2"/>
      <c r="QU919" s="2"/>
      <c r="QV919" s="2"/>
      <c r="QW919" s="2"/>
      <c r="QX919" s="2"/>
      <c r="QY919" s="2"/>
      <c r="QZ919" s="2"/>
      <c r="RA919" s="2"/>
      <c r="RB919" s="2"/>
      <c r="RC919" s="2"/>
      <c r="RD919" s="2"/>
      <c r="RE919" s="2"/>
      <c r="RF919" s="2"/>
      <c r="RG919" s="2"/>
      <c r="RH919" s="2"/>
      <c r="RI919" s="2"/>
      <c r="RJ919" s="2"/>
      <c r="RK919" s="2"/>
      <c r="RL919" s="2"/>
      <c r="RM919" s="2"/>
      <c r="RN919" s="2"/>
      <c r="RO919" s="2"/>
      <c r="RP919" s="2"/>
      <c r="RQ919" s="2"/>
      <c r="RR919" s="2"/>
      <c r="RS919" s="2"/>
      <c r="RT919" s="2"/>
      <c r="RU919" s="2"/>
      <c r="RV919" s="2"/>
      <c r="RW919" s="2"/>
      <c r="RX919" s="2"/>
      <c r="RY919" s="2"/>
      <c r="RZ919" s="2"/>
      <c r="SA919" s="2"/>
      <c r="SB919" s="2"/>
      <c r="SC919" s="2"/>
      <c r="SD919" s="2"/>
      <c r="SE919" s="2"/>
      <c r="SF919" s="2"/>
      <c r="SG919" s="2"/>
      <c r="SH919" s="2"/>
      <c r="SI919" s="2"/>
      <c r="SJ919" s="2"/>
      <c r="SK919" s="2"/>
      <c r="SL919" s="2"/>
      <c r="SM919" s="2"/>
      <c r="SN919" s="2"/>
      <c r="SO919" s="2"/>
      <c r="SP919" s="2"/>
      <c r="SQ919" s="2"/>
      <c r="SR919" s="2"/>
      <c r="SS919" s="2"/>
      <c r="ST919" s="2"/>
      <c r="SU919" s="2"/>
      <c r="SV919" s="2"/>
      <c r="SW919" s="2"/>
      <c r="SX919" s="2"/>
      <c r="SY919" s="2"/>
      <c r="SZ919" s="2"/>
      <c r="TA919" s="2"/>
      <c r="TB919" s="2"/>
      <c r="TC919" s="2"/>
      <c r="TD919" s="2"/>
      <c r="TE919" s="2"/>
      <c r="TF919" s="2"/>
      <c r="TG919" s="2"/>
      <c r="TH919" s="2"/>
      <c r="TI919" s="2"/>
      <c r="TJ919" s="2"/>
      <c r="TK919" s="2"/>
      <c r="TL919" s="2"/>
      <c r="TM919" s="2"/>
      <c r="TN919" s="2"/>
      <c r="TO919" s="2"/>
      <c r="TP919" s="2"/>
      <c r="TQ919" s="2"/>
      <c r="TR919" s="2"/>
      <c r="TS919" s="2"/>
      <c r="TT919" s="2"/>
      <c r="TU919" s="2"/>
      <c r="TV919" s="2"/>
      <c r="TW919" s="2"/>
      <c r="TX919" s="2"/>
      <c r="TY919" s="2"/>
      <c r="TZ919" s="2"/>
      <c r="UA919" s="2"/>
      <c r="UB919" s="2"/>
      <c r="UC919" s="2"/>
      <c r="UD919" s="2"/>
      <c r="UE919" s="2"/>
      <c r="UF919" s="2"/>
      <c r="UG919" s="2"/>
      <c r="UH919" s="2"/>
      <c r="UI919" s="2"/>
      <c r="UJ919" s="2"/>
      <c r="UK919" s="2"/>
      <c r="UL919" s="2"/>
      <c r="UM919" s="2"/>
      <c r="UN919" s="2"/>
      <c r="UO919" s="2"/>
      <c r="UP919" s="2"/>
      <c r="UQ919" s="2"/>
      <c r="UR919" s="2"/>
      <c r="US919" s="2"/>
      <c r="UT919" s="2"/>
      <c r="UU919" s="2"/>
      <c r="UV919" s="2"/>
      <c r="UW919" s="2"/>
      <c r="UX919" s="2"/>
      <c r="UY919" s="2"/>
      <c r="UZ919" s="2"/>
      <c r="VA919" s="2"/>
      <c r="VB919" s="2"/>
      <c r="VC919" s="2"/>
      <c r="VD919" s="2"/>
      <c r="VE919" s="2"/>
      <c r="VF919" s="2"/>
      <c r="VG919" s="2"/>
      <c r="VH919" s="2"/>
      <c r="VI919" s="2"/>
      <c r="VJ919" s="2"/>
      <c r="VK919" s="2"/>
      <c r="VL919" s="2"/>
      <c r="VM919" s="2"/>
      <c r="VN919" s="2"/>
      <c r="VO919" s="2"/>
      <c r="VP919" s="2"/>
      <c r="VQ919" s="2"/>
      <c r="VR919" s="2"/>
      <c r="VS919" s="2"/>
      <c r="VT919" s="2"/>
      <c r="VU919" s="2"/>
      <c r="VV919" s="2"/>
      <c r="VW919" s="2"/>
      <c r="VX919" s="2"/>
      <c r="VY919" s="2"/>
      <c r="VZ919" s="2"/>
      <c r="WA919" s="2"/>
      <c r="WB919" s="2"/>
      <c r="WC919" s="2"/>
      <c r="WD919" s="2"/>
      <c r="WE919" s="2"/>
      <c r="WF919" s="2"/>
      <c r="WG919" s="2"/>
      <c r="WH919" s="2"/>
      <c r="WI919" s="2"/>
      <c r="WJ919" s="2"/>
      <c r="WK919" s="2"/>
      <c r="WL919" s="2"/>
      <c r="WM919" s="2"/>
      <c r="WN919" s="2"/>
      <c r="WO919" s="2"/>
      <c r="WP919" s="2"/>
      <c r="WQ919" s="2"/>
      <c r="WR919" s="2"/>
      <c r="WS919" s="2"/>
      <c r="WT919" s="2"/>
      <c r="WU919" s="2"/>
      <c r="WV919" s="2"/>
      <c r="WW919" s="2"/>
      <c r="WX919" s="2"/>
      <c r="WY919" s="2"/>
      <c r="WZ919" s="2"/>
      <c r="XA919" s="2"/>
      <c r="XB919" s="2"/>
      <c r="XC919" s="2"/>
      <c r="XD919" s="2"/>
      <c r="XE919" s="2"/>
      <c r="XF919" s="2"/>
      <c r="XG919" s="2"/>
      <c r="XH919" s="2"/>
      <c r="XI919" s="2"/>
      <c r="XJ919" s="2"/>
      <c r="XK919" s="2"/>
      <c r="XL919" s="2"/>
      <c r="XM919" s="2"/>
      <c r="XN919" s="2"/>
      <c r="XO919" s="2"/>
      <c r="XP919" s="2"/>
      <c r="XQ919" s="2"/>
      <c r="XR919" s="2"/>
      <c r="XS919" s="2"/>
      <c r="XT919" s="2"/>
      <c r="XU919" s="2"/>
      <c r="XV919" s="2"/>
      <c r="XW919" s="2"/>
      <c r="XX919" s="2"/>
      <c r="XY919" s="2"/>
      <c r="XZ919" s="2"/>
      <c r="YA919" s="2"/>
      <c r="YB919" s="2"/>
      <c r="YC919" s="2"/>
      <c r="YD919" s="2"/>
      <c r="YE919" s="2"/>
      <c r="YF919" s="2"/>
      <c r="YG919" s="2"/>
      <c r="YH919" s="2"/>
      <c r="YI919" s="2"/>
      <c r="YJ919" s="2"/>
      <c r="YK919" s="2"/>
      <c r="YL919" s="2"/>
      <c r="YM919" s="2"/>
      <c r="YN919" s="2"/>
      <c r="YO919" s="2"/>
      <c r="YP919" s="2"/>
      <c r="YQ919" s="2"/>
      <c r="YR919" s="2"/>
      <c r="YS919" s="2"/>
      <c r="YT919" s="2"/>
      <c r="YU919" s="2"/>
      <c r="YV919" s="2"/>
      <c r="YW919" s="2"/>
      <c r="YX919" s="2"/>
      <c r="YY919" s="2"/>
      <c r="YZ919" s="2"/>
      <c r="ZA919" s="2"/>
      <c r="ZB919" s="2"/>
      <c r="ZC919" s="2"/>
      <c r="ZD919" s="2"/>
      <c r="ZE919" s="2"/>
      <c r="ZF919" s="2"/>
      <c r="ZG919" s="2"/>
      <c r="ZH919" s="2"/>
      <c r="ZI919" s="2"/>
      <c r="ZJ919" s="2"/>
      <c r="ZK919" s="2"/>
      <c r="ZL919" s="2"/>
      <c r="ZM919" s="2"/>
      <c r="ZN919" s="2"/>
      <c r="ZO919" s="2"/>
      <c r="ZP919" s="2"/>
      <c r="ZQ919" s="2"/>
      <c r="ZR919" s="2"/>
      <c r="ZS919" s="2"/>
      <c r="ZT919" s="2"/>
      <c r="ZU919" s="2"/>
      <c r="ZV919" s="2"/>
      <c r="ZW919" s="2"/>
      <c r="ZX919" s="2"/>
      <c r="ZY919" s="2"/>
      <c r="ZZ919" s="2"/>
      <c r="AAA919" s="2"/>
      <c r="AAB919" s="2"/>
      <c r="AAC919" s="2"/>
      <c r="AAD919" s="2"/>
      <c r="AAE919" s="2"/>
      <c r="AAF919" s="2"/>
      <c r="AAG919" s="2"/>
      <c r="AAH919" s="2"/>
      <c r="AAI919" s="2"/>
      <c r="AAJ919" s="2"/>
      <c r="AAK919" s="2"/>
      <c r="AAL919" s="2"/>
      <c r="AAM919" s="2"/>
      <c r="AAN919" s="2"/>
      <c r="AAO919" s="2"/>
      <c r="AAP919" s="2"/>
      <c r="AAQ919" s="2"/>
      <c r="AAR919" s="2"/>
      <c r="AAS919" s="2"/>
      <c r="AAT919" s="2"/>
      <c r="AAU919" s="2"/>
      <c r="AAV919" s="2"/>
      <c r="AAW919" s="2"/>
      <c r="AAX919" s="2"/>
      <c r="AAY919" s="2"/>
      <c r="AAZ919" s="2"/>
      <c r="ABA919" s="2"/>
      <c r="ABB919" s="2"/>
      <c r="ABC919" s="2"/>
      <c r="ABD919" s="2"/>
      <c r="ABE919" s="2"/>
      <c r="ABF919" s="2"/>
      <c r="ABG919" s="2"/>
      <c r="ABH919" s="2"/>
      <c r="ABI919" s="2"/>
      <c r="ABJ919" s="2"/>
      <c r="ABK919" s="2"/>
      <c r="ABL919" s="2"/>
      <c r="ABM919" s="2"/>
      <c r="ABN919" s="2"/>
      <c r="ABO919" s="2"/>
      <c r="ABP919" s="2"/>
      <c r="ABQ919" s="2"/>
      <c r="ABR919" s="2"/>
      <c r="ABS919" s="2"/>
      <c r="ABT919" s="2"/>
      <c r="ABU919" s="2"/>
      <c r="ABV919" s="2"/>
      <c r="ABW919" s="2"/>
      <c r="ABX919" s="2"/>
      <c r="ABY919" s="2"/>
      <c r="ABZ919" s="2"/>
      <c r="ACA919" s="2"/>
      <c r="ACB919" s="2"/>
      <c r="ACC919" s="2"/>
      <c r="ACD919" s="2"/>
      <c r="ACE919" s="2"/>
      <c r="ACF919" s="2"/>
      <c r="ACG919" s="2"/>
      <c r="ACH919" s="2"/>
      <c r="ACI919" s="2"/>
      <c r="ACJ919" s="2"/>
      <c r="ACK919" s="2"/>
      <c r="ACL919" s="2"/>
      <c r="ACM919" s="2"/>
      <c r="ACN919" s="2"/>
      <c r="ACO919" s="2"/>
      <c r="ACP919" s="2"/>
      <c r="ACQ919" s="2"/>
      <c r="ACR919" s="2"/>
      <c r="ACS919" s="2"/>
      <c r="ACT919" s="2"/>
      <c r="ACU919" s="2"/>
      <c r="ACV919" s="2"/>
      <c r="ACW919" s="2"/>
      <c r="ACX919" s="2"/>
      <c r="ACY919" s="2"/>
      <c r="ACZ919" s="2"/>
      <c r="ADA919" s="2"/>
      <c r="ADB919" s="2"/>
      <c r="ADC919" s="2"/>
      <c r="ADD919" s="2"/>
      <c r="ADE919" s="2"/>
      <c r="ADF919" s="2"/>
      <c r="ADG919" s="2"/>
      <c r="ADH919" s="2"/>
      <c r="ADI919" s="2"/>
      <c r="ADJ919" s="2"/>
      <c r="ADK919" s="2"/>
      <c r="ADL919" s="2"/>
      <c r="ADM919" s="2"/>
      <c r="ADN919" s="2"/>
      <c r="ADO919" s="2"/>
      <c r="ADP919" s="2"/>
      <c r="ADQ919" s="2"/>
      <c r="ADR919" s="2"/>
      <c r="ADS919" s="2"/>
      <c r="ADT919" s="2"/>
      <c r="ADU919" s="2"/>
      <c r="ADV919" s="2"/>
      <c r="ADW919" s="2"/>
      <c r="ADX919" s="2"/>
      <c r="ADY919" s="2"/>
      <c r="ADZ919" s="2"/>
      <c r="AEA919" s="2"/>
      <c r="AEB919" s="2"/>
      <c r="AEC919" s="2"/>
      <c r="AED919" s="2"/>
      <c r="AEE919" s="2"/>
      <c r="AEF919" s="2"/>
      <c r="AEG919" s="2"/>
      <c r="AEH919" s="2"/>
      <c r="AEI919" s="2"/>
      <c r="AEJ919" s="2"/>
      <c r="AEK919" s="2"/>
      <c r="AEL919" s="2"/>
      <c r="AEM919" s="2"/>
      <c r="AEN919" s="2"/>
      <c r="AEO919" s="2"/>
      <c r="AEP919" s="2"/>
      <c r="AEQ919" s="2"/>
      <c r="AER919" s="2"/>
      <c r="AES919" s="2"/>
      <c r="AET919" s="2"/>
      <c r="AEU919" s="2"/>
      <c r="AEV919" s="2"/>
      <c r="AEW919" s="2"/>
      <c r="AEX919" s="2"/>
      <c r="AEY919" s="2"/>
      <c r="AEZ919" s="2"/>
      <c r="AFA919" s="2"/>
      <c r="AFB919" s="2"/>
      <c r="AFC919" s="2"/>
      <c r="AFD919" s="2"/>
      <c r="AFE919" s="2"/>
      <c r="AFF919" s="2"/>
      <c r="AFG919" s="2"/>
      <c r="AFH919" s="2"/>
      <c r="AFI919" s="2"/>
      <c r="AFJ919" s="2"/>
      <c r="AFK919" s="2"/>
      <c r="AFL919" s="2"/>
      <c r="AFM919" s="2"/>
      <c r="AFN919" s="2"/>
      <c r="AFO919" s="2"/>
      <c r="AFP919" s="2"/>
      <c r="AFQ919" s="2"/>
      <c r="AFR919" s="2"/>
      <c r="AFS919" s="2"/>
      <c r="AFT919" s="2"/>
      <c r="AFU919" s="2"/>
      <c r="AFV919" s="2"/>
      <c r="AFW919" s="2"/>
      <c r="AFX919" s="2"/>
      <c r="AFY919" s="2"/>
      <c r="AFZ919" s="2"/>
      <c r="AGA919" s="2"/>
      <c r="AGB919" s="2"/>
      <c r="AGC919" s="2"/>
      <c r="AGD919" s="2"/>
      <c r="AGE919" s="2"/>
      <c r="AGF919" s="2"/>
      <c r="AGG919" s="2"/>
      <c r="AGH919" s="2"/>
      <c r="AGI919" s="2"/>
      <c r="AGJ919" s="2"/>
      <c r="AGK919" s="2"/>
      <c r="AGL919" s="2"/>
      <c r="AGM919" s="2"/>
      <c r="AGN919" s="2"/>
      <c r="AGO919" s="2"/>
      <c r="AGP919" s="2"/>
      <c r="AGQ919" s="2"/>
      <c r="AGR919" s="2"/>
      <c r="AGS919" s="2"/>
      <c r="AGT919" s="2"/>
      <c r="AGU919" s="2"/>
      <c r="AGV919" s="2"/>
      <c r="AGW919" s="2"/>
      <c r="AGX919" s="2"/>
      <c r="AGY919" s="2"/>
      <c r="AGZ919" s="2"/>
      <c r="AHA919" s="2"/>
      <c r="AHB919" s="2"/>
      <c r="AHC919" s="2"/>
      <c r="AHD919" s="2"/>
      <c r="AHE919" s="2"/>
      <c r="AHF919" s="2"/>
      <c r="AHG919" s="2"/>
      <c r="AHH919" s="2"/>
      <c r="AHI919" s="2"/>
      <c r="AHJ919" s="2"/>
      <c r="AHK919" s="2"/>
      <c r="AHL919" s="2"/>
      <c r="AHM919" s="2"/>
      <c r="AHN919" s="2"/>
      <c r="AHO919" s="2"/>
      <c r="AHP919" s="2"/>
      <c r="AHQ919" s="2"/>
      <c r="AHR919" s="2"/>
      <c r="AHS919" s="2"/>
      <c r="AHT919" s="2"/>
      <c r="AHU919" s="2"/>
      <c r="AHV919" s="2"/>
      <c r="AHW919" s="2"/>
      <c r="AHX919" s="2"/>
      <c r="AHY919" s="2"/>
      <c r="AHZ919" s="2"/>
      <c r="AIA919" s="2"/>
      <c r="AIB919" s="2"/>
      <c r="AIC919" s="2"/>
      <c r="AID919" s="2"/>
      <c r="AIE919" s="2"/>
      <c r="AIF919" s="2"/>
      <c r="AIG919" s="2"/>
      <c r="AIH919" s="2"/>
      <c r="AII919" s="2"/>
      <c r="AIJ919" s="2"/>
      <c r="AIK919" s="2"/>
      <c r="AIL919" s="2"/>
      <c r="AIM919" s="2"/>
      <c r="AIN919" s="2"/>
      <c r="AIO919" s="2"/>
      <c r="AIP919" s="2"/>
      <c r="AIQ919" s="2"/>
      <c r="AIR919" s="2"/>
      <c r="AIS919" s="2"/>
      <c r="AIT919" s="2"/>
      <c r="AIU919" s="2"/>
      <c r="AIV919" s="2"/>
      <c r="AIW919" s="2"/>
      <c r="AIX919" s="2"/>
      <c r="AIY919" s="2"/>
      <c r="AIZ919" s="2"/>
      <c r="AJA919" s="2"/>
      <c r="AJB919" s="2"/>
      <c r="AJC919" s="2"/>
      <c r="AJD919" s="2"/>
      <c r="AJE919" s="2"/>
      <c r="AJF919" s="2"/>
      <c r="AJG919" s="2"/>
      <c r="AJH919" s="2"/>
      <c r="AJI919" s="2"/>
      <c r="AJJ919" s="2"/>
      <c r="AJK919" s="2"/>
      <c r="AJL919" s="2"/>
      <c r="AJM919" s="2"/>
      <c r="AJN919" s="2"/>
      <c r="AJO919" s="2"/>
      <c r="AJP919" s="2"/>
      <c r="AJQ919" s="2"/>
      <c r="AJR919" s="2"/>
      <c r="AJS919" s="2"/>
      <c r="AJT919" s="2"/>
      <c r="AJU919" s="2"/>
      <c r="AJV919" s="2"/>
      <c r="AJW919" s="2"/>
      <c r="AJX919" s="2"/>
      <c r="AJY919" s="2"/>
      <c r="AJZ919" s="2"/>
      <c r="AKA919" s="2"/>
      <c r="AKB919" s="2"/>
      <c r="AKC919" s="2"/>
      <c r="AKD919" s="2"/>
      <c r="AKE919" s="2"/>
      <c r="AKF919" s="2"/>
      <c r="AKG919" s="2"/>
      <c r="AKH919" s="2"/>
      <c r="AKI919" s="2"/>
      <c r="AKJ919" s="2"/>
      <c r="AKK919" s="2"/>
      <c r="AKL919" s="2"/>
      <c r="AKM919" s="2"/>
      <c r="AKN919" s="2"/>
      <c r="AKO919" s="2"/>
      <c r="AKP919" s="2"/>
      <c r="AKQ919" s="2"/>
      <c r="AKR919" s="2"/>
      <c r="AKS919" s="2"/>
      <c r="AKT919" s="2"/>
      <c r="AKU919" s="2"/>
      <c r="AKV919" s="2"/>
      <c r="AKW919" s="2"/>
      <c r="AKX919" s="2"/>
      <c r="AKY919" s="2"/>
      <c r="AKZ919" s="2"/>
      <c r="ALA919" s="2"/>
      <c r="ALB919" s="2"/>
      <c r="ALC919" s="2"/>
      <c r="ALD919" s="2"/>
      <c r="ALE919" s="2"/>
      <c r="ALF919" s="2"/>
      <c r="ALG919" s="2"/>
      <c r="ALH919" s="2"/>
      <c r="ALI919" s="2"/>
      <c r="ALJ919" s="2"/>
      <c r="ALK919" s="2"/>
      <c r="ALL919" s="2"/>
      <c r="ALM919" s="2"/>
      <c r="ALN919" s="2"/>
      <c r="ALO919" s="2"/>
      <c r="ALP919" s="2"/>
      <c r="ALQ919" s="2"/>
      <c r="ALR919" s="2"/>
      <c r="ALS919" s="2"/>
      <c r="ALT919" s="2"/>
      <c r="ALU919" s="2"/>
      <c r="ALV919" s="2"/>
      <c r="ALW919" s="2"/>
      <c r="ALX919" s="2"/>
      <c r="ALY919" s="2"/>
      <c r="ALZ919" s="2"/>
      <c r="AMA919" s="2"/>
      <c r="AMB919" s="2"/>
      <c r="AMC919" s="2"/>
      <c r="AMD919" s="2"/>
      <c r="AME919" s="2"/>
      <c r="AMF919" s="2"/>
      <c r="AMG919" s="2"/>
      <c r="AMH919" s="2"/>
      <c r="AMI919" s="2"/>
      <c r="AMJ919" s="2"/>
    </row>
    <row r="920" s="1" customFormat="1" ht="27.75" customHeight="1" spans="1:102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  <c r="KE920" s="2"/>
      <c r="KF920" s="2"/>
      <c r="KG920" s="2"/>
      <c r="KH920" s="2"/>
      <c r="KI920" s="2"/>
      <c r="KJ920" s="2"/>
      <c r="KK920" s="2"/>
      <c r="KL920" s="2"/>
      <c r="KM920" s="2"/>
      <c r="KN920" s="2"/>
      <c r="KO920" s="2"/>
      <c r="KP920" s="2"/>
      <c r="KQ920" s="2"/>
      <c r="KR920" s="2"/>
      <c r="KS920" s="2"/>
      <c r="KT920" s="2"/>
      <c r="KU920" s="2"/>
      <c r="KV920" s="2"/>
      <c r="KW920" s="2"/>
      <c r="KX920" s="2"/>
      <c r="KY920" s="2"/>
      <c r="KZ920" s="2"/>
      <c r="LA920" s="2"/>
      <c r="LB920" s="2"/>
      <c r="LC920" s="2"/>
      <c r="LD920" s="2"/>
      <c r="LE920" s="2"/>
      <c r="LF920" s="2"/>
      <c r="LG920" s="2"/>
      <c r="LH920" s="2"/>
      <c r="LI920" s="2"/>
      <c r="LJ920" s="2"/>
      <c r="LK920" s="2"/>
      <c r="LL920" s="2"/>
      <c r="LM920" s="2"/>
      <c r="LN920" s="2"/>
      <c r="LO920" s="2"/>
      <c r="LP920" s="2"/>
      <c r="LQ920" s="2"/>
      <c r="LR920" s="2"/>
      <c r="LS920" s="2"/>
      <c r="LT920" s="2"/>
      <c r="LU920" s="2"/>
      <c r="LV920" s="2"/>
      <c r="LW920" s="2"/>
      <c r="LX920" s="2"/>
      <c r="LY920" s="2"/>
      <c r="LZ920" s="2"/>
      <c r="MA920" s="2"/>
      <c r="MB920" s="2"/>
      <c r="MC920" s="2"/>
      <c r="MD920" s="2"/>
      <c r="ME920" s="2"/>
      <c r="MF920" s="2"/>
      <c r="MG920" s="2"/>
      <c r="MH920" s="2"/>
      <c r="MI920" s="2"/>
      <c r="MJ920" s="2"/>
      <c r="MK920" s="2"/>
      <c r="ML920" s="2"/>
      <c r="MM920" s="2"/>
      <c r="MN920" s="2"/>
      <c r="MO920" s="2"/>
      <c r="MP920" s="2"/>
      <c r="MQ920" s="2"/>
      <c r="MR920" s="2"/>
      <c r="MS920" s="2"/>
      <c r="MT920" s="2"/>
      <c r="MU920" s="2"/>
      <c r="MV920" s="2"/>
      <c r="MW920" s="2"/>
      <c r="MX920" s="2"/>
      <c r="MY920" s="2"/>
      <c r="MZ920" s="2"/>
      <c r="NA920" s="2"/>
      <c r="NB920" s="2"/>
      <c r="NC920" s="2"/>
      <c r="ND920" s="2"/>
      <c r="NE920" s="2"/>
      <c r="NF920" s="2"/>
      <c r="NG920" s="2"/>
      <c r="NH920" s="2"/>
      <c r="NI920" s="2"/>
      <c r="NJ920" s="2"/>
      <c r="NK920" s="2"/>
      <c r="NL920" s="2"/>
      <c r="NM920" s="2"/>
      <c r="NN920" s="2"/>
      <c r="NO920" s="2"/>
      <c r="NP920" s="2"/>
      <c r="NQ920" s="2"/>
      <c r="NR920" s="2"/>
      <c r="NS920" s="2"/>
      <c r="NT920" s="2"/>
      <c r="NU920" s="2"/>
      <c r="NV920" s="2"/>
      <c r="NW920" s="2"/>
      <c r="NX920" s="2"/>
      <c r="NY920" s="2"/>
      <c r="NZ920" s="2"/>
      <c r="OA920" s="2"/>
      <c r="OB920" s="2"/>
      <c r="OC920" s="2"/>
      <c r="OD920" s="2"/>
      <c r="OE920" s="2"/>
      <c r="OF920" s="2"/>
      <c r="OG920" s="2"/>
      <c r="OH920" s="2"/>
      <c r="OI920" s="2"/>
      <c r="OJ920" s="2"/>
      <c r="OK920" s="2"/>
      <c r="OL920" s="2"/>
      <c r="OM920" s="2"/>
      <c r="ON920" s="2"/>
      <c r="OO920" s="2"/>
      <c r="OP920" s="2"/>
      <c r="OQ920" s="2"/>
      <c r="OR920" s="2"/>
      <c r="OS920" s="2"/>
      <c r="OT920" s="2"/>
      <c r="OU920" s="2"/>
      <c r="OV920" s="2"/>
      <c r="OW920" s="2"/>
      <c r="OX920" s="2"/>
      <c r="OY920" s="2"/>
      <c r="OZ920" s="2"/>
      <c r="PA920" s="2"/>
      <c r="PB920" s="2"/>
      <c r="PC920" s="2"/>
      <c r="PD920" s="2"/>
      <c r="PE920" s="2"/>
      <c r="PF920" s="2"/>
      <c r="PG920" s="2"/>
      <c r="PH920" s="2"/>
      <c r="PI920" s="2"/>
      <c r="PJ920" s="2"/>
      <c r="PK920" s="2"/>
      <c r="PL920" s="2"/>
      <c r="PM920" s="2"/>
      <c r="PN920" s="2"/>
      <c r="PO920" s="2"/>
      <c r="PP920" s="2"/>
      <c r="PQ920" s="2"/>
      <c r="PR920" s="2"/>
      <c r="PS920" s="2"/>
      <c r="PT920" s="2"/>
      <c r="PU920" s="2"/>
      <c r="PV920" s="2"/>
      <c r="PW920" s="2"/>
      <c r="PX920" s="2"/>
      <c r="PY920" s="2"/>
      <c r="PZ920" s="2"/>
      <c r="QA920" s="2"/>
      <c r="QB920" s="2"/>
      <c r="QC920" s="2"/>
      <c r="QD920" s="2"/>
      <c r="QE920" s="2"/>
      <c r="QF920" s="2"/>
      <c r="QG920" s="2"/>
      <c r="QH920" s="2"/>
      <c r="QI920" s="2"/>
      <c r="QJ920" s="2"/>
      <c r="QK920" s="2"/>
      <c r="QL920" s="2"/>
      <c r="QM920" s="2"/>
      <c r="QN920" s="2"/>
      <c r="QO920" s="2"/>
      <c r="QP920" s="2"/>
      <c r="QQ920" s="2"/>
      <c r="QR920" s="2"/>
      <c r="QS920" s="2"/>
      <c r="QT920" s="2"/>
      <c r="QU920" s="2"/>
      <c r="QV920" s="2"/>
      <c r="QW920" s="2"/>
      <c r="QX920" s="2"/>
      <c r="QY920" s="2"/>
      <c r="QZ920" s="2"/>
      <c r="RA920" s="2"/>
      <c r="RB920" s="2"/>
      <c r="RC920" s="2"/>
      <c r="RD920" s="2"/>
      <c r="RE920" s="2"/>
      <c r="RF920" s="2"/>
      <c r="RG920" s="2"/>
      <c r="RH920" s="2"/>
      <c r="RI920" s="2"/>
      <c r="RJ920" s="2"/>
      <c r="RK920" s="2"/>
      <c r="RL920" s="2"/>
      <c r="RM920" s="2"/>
      <c r="RN920" s="2"/>
      <c r="RO920" s="2"/>
      <c r="RP920" s="2"/>
      <c r="RQ920" s="2"/>
      <c r="RR920" s="2"/>
      <c r="RS920" s="2"/>
      <c r="RT920" s="2"/>
      <c r="RU920" s="2"/>
      <c r="RV920" s="2"/>
      <c r="RW920" s="2"/>
      <c r="RX920" s="2"/>
      <c r="RY920" s="2"/>
      <c r="RZ920" s="2"/>
      <c r="SA920" s="2"/>
      <c r="SB920" s="2"/>
      <c r="SC920" s="2"/>
      <c r="SD920" s="2"/>
      <c r="SE920" s="2"/>
      <c r="SF920" s="2"/>
      <c r="SG920" s="2"/>
      <c r="SH920" s="2"/>
      <c r="SI920" s="2"/>
      <c r="SJ920" s="2"/>
      <c r="SK920" s="2"/>
      <c r="SL920" s="2"/>
      <c r="SM920" s="2"/>
      <c r="SN920" s="2"/>
      <c r="SO920" s="2"/>
      <c r="SP920" s="2"/>
      <c r="SQ920" s="2"/>
      <c r="SR920" s="2"/>
      <c r="SS920" s="2"/>
      <c r="ST920" s="2"/>
      <c r="SU920" s="2"/>
      <c r="SV920" s="2"/>
      <c r="SW920" s="2"/>
      <c r="SX920" s="2"/>
      <c r="SY920" s="2"/>
      <c r="SZ920" s="2"/>
      <c r="TA920" s="2"/>
      <c r="TB920" s="2"/>
      <c r="TC920" s="2"/>
      <c r="TD920" s="2"/>
      <c r="TE920" s="2"/>
      <c r="TF920" s="2"/>
      <c r="TG920" s="2"/>
      <c r="TH920" s="2"/>
      <c r="TI920" s="2"/>
      <c r="TJ920" s="2"/>
      <c r="TK920" s="2"/>
      <c r="TL920" s="2"/>
      <c r="TM920" s="2"/>
      <c r="TN920" s="2"/>
      <c r="TO920" s="2"/>
      <c r="TP920" s="2"/>
      <c r="TQ920" s="2"/>
      <c r="TR920" s="2"/>
      <c r="TS920" s="2"/>
      <c r="TT920" s="2"/>
      <c r="TU920" s="2"/>
      <c r="TV920" s="2"/>
      <c r="TW920" s="2"/>
      <c r="TX920" s="2"/>
      <c r="TY920" s="2"/>
      <c r="TZ920" s="2"/>
      <c r="UA920" s="2"/>
      <c r="UB920" s="2"/>
      <c r="UC920" s="2"/>
      <c r="UD920" s="2"/>
      <c r="UE920" s="2"/>
      <c r="UF920" s="2"/>
      <c r="UG920" s="2"/>
      <c r="UH920" s="2"/>
      <c r="UI920" s="2"/>
      <c r="UJ920" s="2"/>
      <c r="UK920" s="2"/>
      <c r="UL920" s="2"/>
      <c r="UM920" s="2"/>
      <c r="UN920" s="2"/>
      <c r="UO920" s="2"/>
      <c r="UP920" s="2"/>
      <c r="UQ920" s="2"/>
      <c r="UR920" s="2"/>
      <c r="US920" s="2"/>
      <c r="UT920" s="2"/>
      <c r="UU920" s="2"/>
      <c r="UV920" s="2"/>
      <c r="UW920" s="2"/>
      <c r="UX920" s="2"/>
      <c r="UY920" s="2"/>
      <c r="UZ920" s="2"/>
      <c r="VA920" s="2"/>
      <c r="VB920" s="2"/>
      <c r="VC920" s="2"/>
      <c r="VD920" s="2"/>
      <c r="VE920" s="2"/>
      <c r="VF920" s="2"/>
      <c r="VG920" s="2"/>
      <c r="VH920" s="2"/>
      <c r="VI920" s="2"/>
      <c r="VJ920" s="2"/>
      <c r="VK920" s="2"/>
      <c r="VL920" s="2"/>
      <c r="VM920" s="2"/>
      <c r="VN920" s="2"/>
      <c r="VO920" s="2"/>
      <c r="VP920" s="2"/>
      <c r="VQ920" s="2"/>
      <c r="VR920" s="2"/>
      <c r="VS920" s="2"/>
      <c r="VT920" s="2"/>
      <c r="VU920" s="2"/>
      <c r="VV920" s="2"/>
      <c r="VW920" s="2"/>
      <c r="VX920" s="2"/>
      <c r="VY920" s="2"/>
      <c r="VZ920" s="2"/>
      <c r="WA920" s="2"/>
      <c r="WB920" s="2"/>
      <c r="WC920" s="2"/>
      <c r="WD920" s="2"/>
      <c r="WE920" s="2"/>
      <c r="WF920" s="2"/>
      <c r="WG920" s="2"/>
      <c r="WH920" s="2"/>
      <c r="WI920" s="2"/>
      <c r="WJ920" s="2"/>
      <c r="WK920" s="2"/>
      <c r="WL920" s="2"/>
      <c r="WM920" s="2"/>
      <c r="WN920" s="2"/>
      <c r="WO920" s="2"/>
      <c r="WP920" s="2"/>
      <c r="WQ920" s="2"/>
      <c r="WR920" s="2"/>
      <c r="WS920" s="2"/>
      <c r="WT920" s="2"/>
      <c r="WU920" s="2"/>
      <c r="WV920" s="2"/>
      <c r="WW920" s="2"/>
      <c r="WX920" s="2"/>
      <c r="WY920" s="2"/>
      <c r="WZ920" s="2"/>
      <c r="XA920" s="2"/>
      <c r="XB920" s="2"/>
      <c r="XC920" s="2"/>
      <c r="XD920" s="2"/>
      <c r="XE920" s="2"/>
      <c r="XF920" s="2"/>
      <c r="XG920" s="2"/>
      <c r="XH920" s="2"/>
      <c r="XI920" s="2"/>
      <c r="XJ920" s="2"/>
      <c r="XK920" s="2"/>
      <c r="XL920" s="2"/>
      <c r="XM920" s="2"/>
      <c r="XN920" s="2"/>
      <c r="XO920" s="2"/>
      <c r="XP920" s="2"/>
      <c r="XQ920" s="2"/>
      <c r="XR920" s="2"/>
      <c r="XS920" s="2"/>
      <c r="XT920" s="2"/>
      <c r="XU920" s="2"/>
      <c r="XV920" s="2"/>
      <c r="XW920" s="2"/>
      <c r="XX920" s="2"/>
      <c r="XY920" s="2"/>
      <c r="XZ920" s="2"/>
      <c r="YA920" s="2"/>
      <c r="YB920" s="2"/>
      <c r="YC920" s="2"/>
      <c r="YD920" s="2"/>
      <c r="YE920" s="2"/>
      <c r="YF920" s="2"/>
      <c r="YG920" s="2"/>
      <c r="YH920" s="2"/>
      <c r="YI920" s="2"/>
      <c r="YJ920" s="2"/>
      <c r="YK920" s="2"/>
      <c r="YL920" s="2"/>
      <c r="YM920" s="2"/>
      <c r="YN920" s="2"/>
      <c r="YO920" s="2"/>
      <c r="YP920" s="2"/>
      <c r="YQ920" s="2"/>
      <c r="YR920" s="2"/>
      <c r="YS920" s="2"/>
      <c r="YT920" s="2"/>
      <c r="YU920" s="2"/>
      <c r="YV920" s="2"/>
      <c r="YW920" s="2"/>
      <c r="YX920" s="2"/>
      <c r="YY920" s="2"/>
      <c r="YZ920" s="2"/>
      <c r="ZA920" s="2"/>
      <c r="ZB920" s="2"/>
      <c r="ZC920" s="2"/>
      <c r="ZD920" s="2"/>
      <c r="ZE920" s="2"/>
      <c r="ZF920" s="2"/>
      <c r="ZG920" s="2"/>
      <c r="ZH920" s="2"/>
      <c r="ZI920" s="2"/>
      <c r="ZJ920" s="2"/>
      <c r="ZK920" s="2"/>
      <c r="ZL920" s="2"/>
      <c r="ZM920" s="2"/>
      <c r="ZN920" s="2"/>
      <c r="ZO920" s="2"/>
      <c r="ZP920" s="2"/>
      <c r="ZQ920" s="2"/>
      <c r="ZR920" s="2"/>
      <c r="ZS920" s="2"/>
      <c r="ZT920" s="2"/>
      <c r="ZU920" s="2"/>
      <c r="ZV920" s="2"/>
      <c r="ZW920" s="2"/>
      <c r="ZX920" s="2"/>
      <c r="ZY920" s="2"/>
      <c r="ZZ920" s="2"/>
      <c r="AAA920" s="2"/>
      <c r="AAB920" s="2"/>
      <c r="AAC920" s="2"/>
      <c r="AAD920" s="2"/>
      <c r="AAE920" s="2"/>
      <c r="AAF920" s="2"/>
      <c r="AAG920" s="2"/>
      <c r="AAH920" s="2"/>
      <c r="AAI920" s="2"/>
      <c r="AAJ920" s="2"/>
      <c r="AAK920" s="2"/>
      <c r="AAL920" s="2"/>
      <c r="AAM920" s="2"/>
      <c r="AAN920" s="2"/>
      <c r="AAO920" s="2"/>
      <c r="AAP920" s="2"/>
      <c r="AAQ920" s="2"/>
      <c r="AAR920" s="2"/>
      <c r="AAS920" s="2"/>
      <c r="AAT920" s="2"/>
      <c r="AAU920" s="2"/>
      <c r="AAV920" s="2"/>
      <c r="AAW920" s="2"/>
      <c r="AAX920" s="2"/>
      <c r="AAY920" s="2"/>
      <c r="AAZ920" s="2"/>
      <c r="ABA920" s="2"/>
      <c r="ABB920" s="2"/>
      <c r="ABC920" s="2"/>
      <c r="ABD920" s="2"/>
      <c r="ABE920" s="2"/>
      <c r="ABF920" s="2"/>
      <c r="ABG920" s="2"/>
      <c r="ABH920" s="2"/>
      <c r="ABI920" s="2"/>
      <c r="ABJ920" s="2"/>
      <c r="ABK920" s="2"/>
      <c r="ABL920" s="2"/>
      <c r="ABM920" s="2"/>
      <c r="ABN920" s="2"/>
      <c r="ABO920" s="2"/>
      <c r="ABP920" s="2"/>
      <c r="ABQ920" s="2"/>
      <c r="ABR920" s="2"/>
      <c r="ABS920" s="2"/>
      <c r="ABT920" s="2"/>
      <c r="ABU920" s="2"/>
      <c r="ABV920" s="2"/>
      <c r="ABW920" s="2"/>
      <c r="ABX920" s="2"/>
      <c r="ABY920" s="2"/>
      <c r="ABZ920" s="2"/>
      <c r="ACA920" s="2"/>
      <c r="ACB920" s="2"/>
      <c r="ACC920" s="2"/>
      <c r="ACD920" s="2"/>
      <c r="ACE920" s="2"/>
      <c r="ACF920" s="2"/>
      <c r="ACG920" s="2"/>
      <c r="ACH920" s="2"/>
      <c r="ACI920" s="2"/>
      <c r="ACJ920" s="2"/>
      <c r="ACK920" s="2"/>
      <c r="ACL920" s="2"/>
      <c r="ACM920" s="2"/>
      <c r="ACN920" s="2"/>
      <c r="ACO920" s="2"/>
      <c r="ACP920" s="2"/>
      <c r="ACQ920" s="2"/>
      <c r="ACR920" s="2"/>
      <c r="ACS920" s="2"/>
      <c r="ACT920" s="2"/>
      <c r="ACU920" s="2"/>
      <c r="ACV920" s="2"/>
      <c r="ACW920" s="2"/>
      <c r="ACX920" s="2"/>
      <c r="ACY920" s="2"/>
      <c r="ACZ920" s="2"/>
      <c r="ADA920" s="2"/>
      <c r="ADB920" s="2"/>
      <c r="ADC920" s="2"/>
      <c r="ADD920" s="2"/>
      <c r="ADE920" s="2"/>
      <c r="ADF920" s="2"/>
      <c r="ADG920" s="2"/>
      <c r="ADH920" s="2"/>
      <c r="ADI920" s="2"/>
      <c r="ADJ920" s="2"/>
      <c r="ADK920" s="2"/>
      <c r="ADL920" s="2"/>
      <c r="ADM920" s="2"/>
      <c r="ADN920" s="2"/>
      <c r="ADO920" s="2"/>
      <c r="ADP920" s="2"/>
      <c r="ADQ920" s="2"/>
      <c r="ADR920" s="2"/>
      <c r="ADS920" s="2"/>
      <c r="ADT920" s="2"/>
      <c r="ADU920" s="2"/>
      <c r="ADV920" s="2"/>
      <c r="ADW920" s="2"/>
      <c r="ADX920" s="2"/>
      <c r="ADY920" s="2"/>
      <c r="ADZ920" s="2"/>
      <c r="AEA920" s="2"/>
      <c r="AEB920" s="2"/>
      <c r="AEC920" s="2"/>
      <c r="AED920" s="2"/>
      <c r="AEE920" s="2"/>
      <c r="AEF920" s="2"/>
      <c r="AEG920" s="2"/>
      <c r="AEH920" s="2"/>
      <c r="AEI920" s="2"/>
      <c r="AEJ920" s="2"/>
      <c r="AEK920" s="2"/>
      <c r="AEL920" s="2"/>
      <c r="AEM920" s="2"/>
      <c r="AEN920" s="2"/>
      <c r="AEO920" s="2"/>
      <c r="AEP920" s="2"/>
      <c r="AEQ920" s="2"/>
      <c r="AER920" s="2"/>
      <c r="AES920" s="2"/>
      <c r="AET920" s="2"/>
      <c r="AEU920" s="2"/>
      <c r="AEV920" s="2"/>
      <c r="AEW920" s="2"/>
      <c r="AEX920" s="2"/>
      <c r="AEY920" s="2"/>
      <c r="AEZ920" s="2"/>
      <c r="AFA920" s="2"/>
      <c r="AFB920" s="2"/>
      <c r="AFC920" s="2"/>
      <c r="AFD920" s="2"/>
      <c r="AFE920" s="2"/>
      <c r="AFF920" s="2"/>
      <c r="AFG920" s="2"/>
      <c r="AFH920" s="2"/>
      <c r="AFI920" s="2"/>
      <c r="AFJ920" s="2"/>
      <c r="AFK920" s="2"/>
      <c r="AFL920" s="2"/>
      <c r="AFM920" s="2"/>
      <c r="AFN920" s="2"/>
      <c r="AFO920" s="2"/>
      <c r="AFP920" s="2"/>
      <c r="AFQ920" s="2"/>
      <c r="AFR920" s="2"/>
      <c r="AFS920" s="2"/>
      <c r="AFT920" s="2"/>
      <c r="AFU920" s="2"/>
      <c r="AFV920" s="2"/>
      <c r="AFW920" s="2"/>
      <c r="AFX920" s="2"/>
      <c r="AFY920" s="2"/>
      <c r="AFZ920" s="2"/>
      <c r="AGA920" s="2"/>
      <c r="AGB920" s="2"/>
      <c r="AGC920" s="2"/>
      <c r="AGD920" s="2"/>
      <c r="AGE920" s="2"/>
      <c r="AGF920" s="2"/>
      <c r="AGG920" s="2"/>
      <c r="AGH920" s="2"/>
      <c r="AGI920" s="2"/>
      <c r="AGJ920" s="2"/>
      <c r="AGK920" s="2"/>
      <c r="AGL920" s="2"/>
      <c r="AGM920" s="2"/>
      <c r="AGN920" s="2"/>
      <c r="AGO920" s="2"/>
      <c r="AGP920" s="2"/>
      <c r="AGQ920" s="2"/>
      <c r="AGR920" s="2"/>
      <c r="AGS920" s="2"/>
      <c r="AGT920" s="2"/>
      <c r="AGU920" s="2"/>
      <c r="AGV920" s="2"/>
      <c r="AGW920" s="2"/>
      <c r="AGX920" s="2"/>
      <c r="AGY920" s="2"/>
      <c r="AGZ920" s="2"/>
      <c r="AHA920" s="2"/>
      <c r="AHB920" s="2"/>
      <c r="AHC920" s="2"/>
      <c r="AHD920" s="2"/>
      <c r="AHE920" s="2"/>
      <c r="AHF920" s="2"/>
      <c r="AHG920" s="2"/>
      <c r="AHH920" s="2"/>
      <c r="AHI920" s="2"/>
      <c r="AHJ920" s="2"/>
      <c r="AHK920" s="2"/>
      <c r="AHL920" s="2"/>
      <c r="AHM920" s="2"/>
      <c r="AHN920" s="2"/>
      <c r="AHO920" s="2"/>
      <c r="AHP920" s="2"/>
      <c r="AHQ920" s="2"/>
      <c r="AHR920" s="2"/>
      <c r="AHS920" s="2"/>
      <c r="AHT920" s="2"/>
      <c r="AHU920" s="2"/>
      <c r="AHV920" s="2"/>
      <c r="AHW920" s="2"/>
      <c r="AHX920" s="2"/>
      <c r="AHY920" s="2"/>
      <c r="AHZ920" s="2"/>
      <c r="AIA920" s="2"/>
      <c r="AIB920" s="2"/>
      <c r="AIC920" s="2"/>
      <c r="AID920" s="2"/>
      <c r="AIE920" s="2"/>
      <c r="AIF920" s="2"/>
      <c r="AIG920" s="2"/>
      <c r="AIH920" s="2"/>
      <c r="AII920" s="2"/>
      <c r="AIJ920" s="2"/>
      <c r="AIK920" s="2"/>
      <c r="AIL920" s="2"/>
      <c r="AIM920" s="2"/>
      <c r="AIN920" s="2"/>
      <c r="AIO920" s="2"/>
      <c r="AIP920" s="2"/>
      <c r="AIQ920" s="2"/>
      <c r="AIR920" s="2"/>
      <c r="AIS920" s="2"/>
      <c r="AIT920" s="2"/>
      <c r="AIU920" s="2"/>
      <c r="AIV920" s="2"/>
      <c r="AIW920" s="2"/>
      <c r="AIX920" s="2"/>
      <c r="AIY920" s="2"/>
      <c r="AIZ920" s="2"/>
      <c r="AJA920" s="2"/>
      <c r="AJB920" s="2"/>
      <c r="AJC920" s="2"/>
      <c r="AJD920" s="2"/>
      <c r="AJE920" s="2"/>
      <c r="AJF920" s="2"/>
      <c r="AJG920" s="2"/>
      <c r="AJH920" s="2"/>
      <c r="AJI920" s="2"/>
      <c r="AJJ920" s="2"/>
      <c r="AJK920" s="2"/>
      <c r="AJL920" s="2"/>
      <c r="AJM920" s="2"/>
      <c r="AJN920" s="2"/>
      <c r="AJO920" s="2"/>
      <c r="AJP920" s="2"/>
      <c r="AJQ920" s="2"/>
      <c r="AJR920" s="2"/>
      <c r="AJS920" s="2"/>
      <c r="AJT920" s="2"/>
      <c r="AJU920" s="2"/>
      <c r="AJV920" s="2"/>
      <c r="AJW920" s="2"/>
      <c r="AJX920" s="2"/>
      <c r="AJY920" s="2"/>
      <c r="AJZ920" s="2"/>
      <c r="AKA920" s="2"/>
      <c r="AKB920" s="2"/>
      <c r="AKC920" s="2"/>
      <c r="AKD920" s="2"/>
      <c r="AKE920" s="2"/>
      <c r="AKF920" s="2"/>
      <c r="AKG920" s="2"/>
      <c r="AKH920" s="2"/>
      <c r="AKI920" s="2"/>
      <c r="AKJ920" s="2"/>
      <c r="AKK920" s="2"/>
      <c r="AKL920" s="2"/>
      <c r="AKM920" s="2"/>
      <c r="AKN920" s="2"/>
      <c r="AKO920" s="2"/>
      <c r="AKP920" s="2"/>
      <c r="AKQ920" s="2"/>
      <c r="AKR920" s="2"/>
      <c r="AKS920" s="2"/>
      <c r="AKT920" s="2"/>
      <c r="AKU920" s="2"/>
      <c r="AKV920" s="2"/>
      <c r="AKW920" s="2"/>
      <c r="AKX920" s="2"/>
      <c r="AKY920" s="2"/>
      <c r="AKZ920" s="2"/>
      <c r="ALA920" s="2"/>
      <c r="ALB920" s="2"/>
      <c r="ALC920" s="2"/>
      <c r="ALD920" s="2"/>
      <c r="ALE920" s="2"/>
      <c r="ALF920" s="2"/>
      <c r="ALG920" s="2"/>
      <c r="ALH920" s="2"/>
      <c r="ALI920" s="2"/>
      <c r="ALJ920" s="2"/>
      <c r="ALK920" s="2"/>
      <c r="ALL920" s="2"/>
      <c r="ALM920" s="2"/>
      <c r="ALN920" s="2"/>
      <c r="ALO920" s="2"/>
      <c r="ALP920" s="2"/>
      <c r="ALQ920" s="2"/>
      <c r="ALR920" s="2"/>
      <c r="ALS920" s="2"/>
      <c r="ALT920" s="2"/>
      <c r="ALU920" s="2"/>
      <c r="ALV920" s="2"/>
      <c r="ALW920" s="2"/>
      <c r="ALX920" s="2"/>
      <c r="ALY920" s="2"/>
      <c r="ALZ920" s="2"/>
      <c r="AMA920" s="2"/>
      <c r="AMB920" s="2"/>
      <c r="AMC920" s="2"/>
      <c r="AMD920" s="2"/>
      <c r="AME920" s="2"/>
      <c r="AMF920" s="2"/>
      <c r="AMG920" s="2"/>
      <c r="AMH920" s="2"/>
      <c r="AMI920" s="2"/>
      <c r="AMJ920" s="2"/>
    </row>
    <row r="921" s="1" customFormat="1" ht="27.75" customHeight="1" spans="1:102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  <c r="KE921" s="2"/>
      <c r="KF921" s="2"/>
      <c r="KG921" s="2"/>
      <c r="KH921" s="2"/>
      <c r="KI921" s="2"/>
      <c r="KJ921" s="2"/>
      <c r="KK921" s="2"/>
      <c r="KL921" s="2"/>
      <c r="KM921" s="2"/>
      <c r="KN921" s="2"/>
      <c r="KO921" s="2"/>
      <c r="KP921" s="2"/>
      <c r="KQ921" s="2"/>
      <c r="KR921" s="2"/>
      <c r="KS921" s="2"/>
      <c r="KT921" s="2"/>
      <c r="KU921" s="2"/>
      <c r="KV921" s="2"/>
      <c r="KW921" s="2"/>
      <c r="KX921" s="2"/>
      <c r="KY921" s="2"/>
      <c r="KZ921" s="2"/>
      <c r="LA921" s="2"/>
      <c r="LB921" s="2"/>
      <c r="LC921" s="2"/>
      <c r="LD921" s="2"/>
      <c r="LE921" s="2"/>
      <c r="LF921" s="2"/>
      <c r="LG921" s="2"/>
      <c r="LH921" s="2"/>
      <c r="LI921" s="2"/>
      <c r="LJ921" s="2"/>
      <c r="LK921" s="2"/>
      <c r="LL921" s="2"/>
      <c r="LM921" s="2"/>
      <c r="LN921" s="2"/>
      <c r="LO921" s="2"/>
      <c r="LP921" s="2"/>
      <c r="LQ921" s="2"/>
      <c r="LR921" s="2"/>
      <c r="LS921" s="2"/>
      <c r="LT921" s="2"/>
      <c r="LU921" s="2"/>
      <c r="LV921" s="2"/>
      <c r="LW921" s="2"/>
      <c r="LX921" s="2"/>
      <c r="LY921" s="2"/>
      <c r="LZ921" s="2"/>
      <c r="MA921" s="2"/>
      <c r="MB921" s="2"/>
      <c r="MC921" s="2"/>
      <c r="MD921" s="2"/>
      <c r="ME921" s="2"/>
      <c r="MF921" s="2"/>
      <c r="MG921" s="2"/>
      <c r="MH921" s="2"/>
      <c r="MI921" s="2"/>
      <c r="MJ921" s="2"/>
      <c r="MK921" s="2"/>
      <c r="ML921" s="2"/>
      <c r="MM921" s="2"/>
      <c r="MN921" s="2"/>
      <c r="MO921" s="2"/>
      <c r="MP921" s="2"/>
      <c r="MQ921" s="2"/>
      <c r="MR921" s="2"/>
      <c r="MS921" s="2"/>
      <c r="MT921" s="2"/>
      <c r="MU921" s="2"/>
      <c r="MV921" s="2"/>
      <c r="MW921" s="2"/>
      <c r="MX921" s="2"/>
      <c r="MY921" s="2"/>
      <c r="MZ921" s="2"/>
      <c r="NA921" s="2"/>
      <c r="NB921" s="2"/>
      <c r="NC921" s="2"/>
      <c r="ND921" s="2"/>
      <c r="NE921" s="2"/>
      <c r="NF921" s="2"/>
      <c r="NG921" s="2"/>
      <c r="NH921" s="2"/>
      <c r="NI921" s="2"/>
      <c r="NJ921" s="2"/>
      <c r="NK921" s="2"/>
      <c r="NL921" s="2"/>
      <c r="NM921" s="2"/>
      <c r="NN921" s="2"/>
      <c r="NO921" s="2"/>
      <c r="NP921" s="2"/>
      <c r="NQ921" s="2"/>
      <c r="NR921" s="2"/>
      <c r="NS921" s="2"/>
      <c r="NT921" s="2"/>
      <c r="NU921" s="2"/>
      <c r="NV921" s="2"/>
      <c r="NW921" s="2"/>
      <c r="NX921" s="2"/>
      <c r="NY921" s="2"/>
      <c r="NZ921" s="2"/>
      <c r="OA921" s="2"/>
      <c r="OB921" s="2"/>
      <c r="OC921" s="2"/>
      <c r="OD921" s="2"/>
      <c r="OE921" s="2"/>
      <c r="OF921" s="2"/>
      <c r="OG921" s="2"/>
      <c r="OH921" s="2"/>
      <c r="OI921" s="2"/>
      <c r="OJ921" s="2"/>
      <c r="OK921" s="2"/>
      <c r="OL921" s="2"/>
      <c r="OM921" s="2"/>
      <c r="ON921" s="2"/>
      <c r="OO921" s="2"/>
      <c r="OP921" s="2"/>
      <c r="OQ921" s="2"/>
      <c r="OR921" s="2"/>
      <c r="OS921" s="2"/>
      <c r="OT921" s="2"/>
      <c r="OU921" s="2"/>
      <c r="OV921" s="2"/>
      <c r="OW921" s="2"/>
      <c r="OX921" s="2"/>
      <c r="OY921" s="2"/>
      <c r="OZ921" s="2"/>
      <c r="PA921" s="2"/>
      <c r="PB921" s="2"/>
      <c r="PC921" s="2"/>
      <c r="PD921" s="2"/>
      <c r="PE921" s="2"/>
      <c r="PF921" s="2"/>
      <c r="PG921" s="2"/>
      <c r="PH921" s="2"/>
      <c r="PI921" s="2"/>
      <c r="PJ921" s="2"/>
      <c r="PK921" s="2"/>
      <c r="PL921" s="2"/>
      <c r="PM921" s="2"/>
      <c r="PN921" s="2"/>
      <c r="PO921" s="2"/>
      <c r="PP921" s="2"/>
      <c r="PQ921" s="2"/>
      <c r="PR921" s="2"/>
      <c r="PS921" s="2"/>
      <c r="PT921" s="2"/>
      <c r="PU921" s="2"/>
      <c r="PV921" s="2"/>
      <c r="PW921" s="2"/>
      <c r="PX921" s="2"/>
      <c r="PY921" s="2"/>
      <c r="PZ921" s="2"/>
      <c r="QA921" s="2"/>
      <c r="QB921" s="2"/>
      <c r="QC921" s="2"/>
      <c r="QD921" s="2"/>
      <c r="QE921" s="2"/>
      <c r="QF921" s="2"/>
      <c r="QG921" s="2"/>
      <c r="QH921" s="2"/>
      <c r="QI921" s="2"/>
      <c r="QJ921" s="2"/>
      <c r="QK921" s="2"/>
      <c r="QL921" s="2"/>
      <c r="QM921" s="2"/>
      <c r="QN921" s="2"/>
      <c r="QO921" s="2"/>
      <c r="QP921" s="2"/>
      <c r="QQ921" s="2"/>
      <c r="QR921" s="2"/>
      <c r="QS921" s="2"/>
      <c r="QT921" s="2"/>
      <c r="QU921" s="2"/>
      <c r="QV921" s="2"/>
      <c r="QW921" s="2"/>
      <c r="QX921" s="2"/>
      <c r="QY921" s="2"/>
      <c r="QZ921" s="2"/>
      <c r="RA921" s="2"/>
      <c r="RB921" s="2"/>
      <c r="RC921" s="2"/>
      <c r="RD921" s="2"/>
      <c r="RE921" s="2"/>
      <c r="RF921" s="2"/>
      <c r="RG921" s="2"/>
      <c r="RH921" s="2"/>
      <c r="RI921" s="2"/>
      <c r="RJ921" s="2"/>
      <c r="RK921" s="2"/>
      <c r="RL921" s="2"/>
      <c r="RM921" s="2"/>
      <c r="RN921" s="2"/>
      <c r="RO921" s="2"/>
      <c r="RP921" s="2"/>
      <c r="RQ921" s="2"/>
      <c r="RR921" s="2"/>
      <c r="RS921" s="2"/>
      <c r="RT921" s="2"/>
      <c r="RU921" s="2"/>
      <c r="RV921" s="2"/>
      <c r="RW921" s="2"/>
      <c r="RX921" s="2"/>
      <c r="RY921" s="2"/>
      <c r="RZ921" s="2"/>
      <c r="SA921" s="2"/>
      <c r="SB921" s="2"/>
      <c r="SC921" s="2"/>
      <c r="SD921" s="2"/>
      <c r="SE921" s="2"/>
      <c r="SF921" s="2"/>
      <c r="SG921" s="2"/>
      <c r="SH921" s="2"/>
      <c r="SI921" s="2"/>
      <c r="SJ921" s="2"/>
      <c r="SK921" s="2"/>
      <c r="SL921" s="2"/>
      <c r="SM921" s="2"/>
      <c r="SN921" s="2"/>
      <c r="SO921" s="2"/>
      <c r="SP921" s="2"/>
      <c r="SQ921" s="2"/>
      <c r="SR921" s="2"/>
      <c r="SS921" s="2"/>
      <c r="ST921" s="2"/>
      <c r="SU921" s="2"/>
      <c r="SV921" s="2"/>
      <c r="SW921" s="2"/>
      <c r="SX921" s="2"/>
      <c r="SY921" s="2"/>
      <c r="SZ921" s="2"/>
      <c r="TA921" s="2"/>
      <c r="TB921" s="2"/>
      <c r="TC921" s="2"/>
      <c r="TD921" s="2"/>
      <c r="TE921" s="2"/>
      <c r="TF921" s="2"/>
      <c r="TG921" s="2"/>
      <c r="TH921" s="2"/>
      <c r="TI921" s="2"/>
      <c r="TJ921" s="2"/>
      <c r="TK921" s="2"/>
      <c r="TL921" s="2"/>
      <c r="TM921" s="2"/>
      <c r="TN921" s="2"/>
      <c r="TO921" s="2"/>
      <c r="TP921" s="2"/>
      <c r="TQ921" s="2"/>
      <c r="TR921" s="2"/>
      <c r="TS921" s="2"/>
      <c r="TT921" s="2"/>
      <c r="TU921" s="2"/>
      <c r="TV921" s="2"/>
      <c r="TW921" s="2"/>
      <c r="TX921" s="2"/>
      <c r="TY921" s="2"/>
      <c r="TZ921" s="2"/>
      <c r="UA921" s="2"/>
      <c r="UB921" s="2"/>
      <c r="UC921" s="2"/>
      <c r="UD921" s="2"/>
      <c r="UE921" s="2"/>
      <c r="UF921" s="2"/>
      <c r="UG921" s="2"/>
      <c r="UH921" s="2"/>
      <c r="UI921" s="2"/>
      <c r="UJ921" s="2"/>
      <c r="UK921" s="2"/>
      <c r="UL921" s="2"/>
      <c r="UM921" s="2"/>
      <c r="UN921" s="2"/>
      <c r="UO921" s="2"/>
      <c r="UP921" s="2"/>
      <c r="UQ921" s="2"/>
      <c r="UR921" s="2"/>
      <c r="US921" s="2"/>
      <c r="UT921" s="2"/>
      <c r="UU921" s="2"/>
      <c r="UV921" s="2"/>
      <c r="UW921" s="2"/>
      <c r="UX921" s="2"/>
      <c r="UY921" s="2"/>
      <c r="UZ921" s="2"/>
      <c r="VA921" s="2"/>
      <c r="VB921" s="2"/>
      <c r="VC921" s="2"/>
      <c r="VD921" s="2"/>
      <c r="VE921" s="2"/>
      <c r="VF921" s="2"/>
      <c r="VG921" s="2"/>
      <c r="VH921" s="2"/>
      <c r="VI921" s="2"/>
      <c r="VJ921" s="2"/>
      <c r="VK921" s="2"/>
      <c r="VL921" s="2"/>
      <c r="VM921" s="2"/>
      <c r="VN921" s="2"/>
      <c r="VO921" s="2"/>
      <c r="VP921" s="2"/>
      <c r="VQ921" s="2"/>
      <c r="VR921" s="2"/>
      <c r="VS921" s="2"/>
      <c r="VT921" s="2"/>
      <c r="VU921" s="2"/>
      <c r="VV921" s="2"/>
      <c r="VW921" s="2"/>
      <c r="VX921" s="2"/>
      <c r="VY921" s="2"/>
      <c r="VZ921" s="2"/>
      <c r="WA921" s="2"/>
      <c r="WB921" s="2"/>
      <c r="WC921" s="2"/>
      <c r="WD921" s="2"/>
      <c r="WE921" s="2"/>
      <c r="WF921" s="2"/>
      <c r="WG921" s="2"/>
      <c r="WH921" s="2"/>
      <c r="WI921" s="2"/>
      <c r="WJ921" s="2"/>
      <c r="WK921" s="2"/>
      <c r="WL921" s="2"/>
      <c r="WM921" s="2"/>
      <c r="WN921" s="2"/>
      <c r="WO921" s="2"/>
      <c r="WP921" s="2"/>
      <c r="WQ921" s="2"/>
      <c r="WR921" s="2"/>
      <c r="WS921" s="2"/>
      <c r="WT921" s="2"/>
      <c r="WU921" s="2"/>
      <c r="WV921" s="2"/>
      <c r="WW921" s="2"/>
      <c r="WX921" s="2"/>
      <c r="WY921" s="2"/>
      <c r="WZ921" s="2"/>
      <c r="XA921" s="2"/>
      <c r="XB921" s="2"/>
      <c r="XC921" s="2"/>
      <c r="XD921" s="2"/>
      <c r="XE921" s="2"/>
      <c r="XF921" s="2"/>
      <c r="XG921" s="2"/>
      <c r="XH921" s="2"/>
      <c r="XI921" s="2"/>
      <c r="XJ921" s="2"/>
      <c r="XK921" s="2"/>
      <c r="XL921" s="2"/>
      <c r="XM921" s="2"/>
      <c r="XN921" s="2"/>
      <c r="XO921" s="2"/>
      <c r="XP921" s="2"/>
      <c r="XQ921" s="2"/>
      <c r="XR921" s="2"/>
      <c r="XS921" s="2"/>
      <c r="XT921" s="2"/>
      <c r="XU921" s="2"/>
      <c r="XV921" s="2"/>
      <c r="XW921" s="2"/>
      <c r="XX921" s="2"/>
      <c r="XY921" s="2"/>
      <c r="XZ921" s="2"/>
      <c r="YA921" s="2"/>
      <c r="YB921" s="2"/>
      <c r="YC921" s="2"/>
      <c r="YD921" s="2"/>
      <c r="YE921" s="2"/>
      <c r="YF921" s="2"/>
      <c r="YG921" s="2"/>
      <c r="YH921" s="2"/>
      <c r="YI921" s="2"/>
      <c r="YJ921" s="2"/>
      <c r="YK921" s="2"/>
      <c r="YL921" s="2"/>
      <c r="YM921" s="2"/>
      <c r="YN921" s="2"/>
      <c r="YO921" s="2"/>
      <c r="YP921" s="2"/>
      <c r="YQ921" s="2"/>
      <c r="YR921" s="2"/>
      <c r="YS921" s="2"/>
      <c r="YT921" s="2"/>
      <c r="YU921" s="2"/>
      <c r="YV921" s="2"/>
      <c r="YW921" s="2"/>
      <c r="YX921" s="2"/>
      <c r="YY921" s="2"/>
      <c r="YZ921" s="2"/>
      <c r="ZA921" s="2"/>
      <c r="ZB921" s="2"/>
      <c r="ZC921" s="2"/>
      <c r="ZD921" s="2"/>
      <c r="ZE921" s="2"/>
      <c r="ZF921" s="2"/>
      <c r="ZG921" s="2"/>
      <c r="ZH921" s="2"/>
      <c r="ZI921" s="2"/>
      <c r="ZJ921" s="2"/>
      <c r="ZK921" s="2"/>
      <c r="ZL921" s="2"/>
      <c r="ZM921" s="2"/>
      <c r="ZN921" s="2"/>
      <c r="ZO921" s="2"/>
      <c r="ZP921" s="2"/>
      <c r="ZQ921" s="2"/>
      <c r="ZR921" s="2"/>
      <c r="ZS921" s="2"/>
      <c r="ZT921" s="2"/>
      <c r="ZU921" s="2"/>
      <c r="ZV921" s="2"/>
      <c r="ZW921" s="2"/>
      <c r="ZX921" s="2"/>
      <c r="ZY921" s="2"/>
      <c r="ZZ921" s="2"/>
      <c r="AAA921" s="2"/>
      <c r="AAB921" s="2"/>
      <c r="AAC921" s="2"/>
      <c r="AAD921" s="2"/>
      <c r="AAE921" s="2"/>
      <c r="AAF921" s="2"/>
      <c r="AAG921" s="2"/>
      <c r="AAH921" s="2"/>
      <c r="AAI921" s="2"/>
      <c r="AAJ921" s="2"/>
      <c r="AAK921" s="2"/>
      <c r="AAL921" s="2"/>
      <c r="AAM921" s="2"/>
      <c r="AAN921" s="2"/>
      <c r="AAO921" s="2"/>
      <c r="AAP921" s="2"/>
      <c r="AAQ921" s="2"/>
      <c r="AAR921" s="2"/>
      <c r="AAS921" s="2"/>
      <c r="AAT921" s="2"/>
      <c r="AAU921" s="2"/>
      <c r="AAV921" s="2"/>
      <c r="AAW921" s="2"/>
      <c r="AAX921" s="2"/>
      <c r="AAY921" s="2"/>
      <c r="AAZ921" s="2"/>
      <c r="ABA921" s="2"/>
      <c r="ABB921" s="2"/>
      <c r="ABC921" s="2"/>
      <c r="ABD921" s="2"/>
      <c r="ABE921" s="2"/>
      <c r="ABF921" s="2"/>
      <c r="ABG921" s="2"/>
      <c r="ABH921" s="2"/>
      <c r="ABI921" s="2"/>
      <c r="ABJ921" s="2"/>
      <c r="ABK921" s="2"/>
      <c r="ABL921" s="2"/>
      <c r="ABM921" s="2"/>
      <c r="ABN921" s="2"/>
      <c r="ABO921" s="2"/>
      <c r="ABP921" s="2"/>
      <c r="ABQ921" s="2"/>
      <c r="ABR921" s="2"/>
      <c r="ABS921" s="2"/>
      <c r="ABT921" s="2"/>
      <c r="ABU921" s="2"/>
      <c r="ABV921" s="2"/>
      <c r="ABW921" s="2"/>
      <c r="ABX921" s="2"/>
      <c r="ABY921" s="2"/>
      <c r="ABZ921" s="2"/>
      <c r="ACA921" s="2"/>
      <c r="ACB921" s="2"/>
      <c r="ACC921" s="2"/>
      <c r="ACD921" s="2"/>
      <c r="ACE921" s="2"/>
      <c r="ACF921" s="2"/>
      <c r="ACG921" s="2"/>
      <c r="ACH921" s="2"/>
      <c r="ACI921" s="2"/>
      <c r="ACJ921" s="2"/>
      <c r="ACK921" s="2"/>
      <c r="ACL921" s="2"/>
      <c r="ACM921" s="2"/>
      <c r="ACN921" s="2"/>
      <c r="ACO921" s="2"/>
      <c r="ACP921" s="2"/>
      <c r="ACQ921" s="2"/>
      <c r="ACR921" s="2"/>
      <c r="ACS921" s="2"/>
      <c r="ACT921" s="2"/>
      <c r="ACU921" s="2"/>
      <c r="ACV921" s="2"/>
      <c r="ACW921" s="2"/>
      <c r="ACX921" s="2"/>
      <c r="ACY921" s="2"/>
      <c r="ACZ921" s="2"/>
      <c r="ADA921" s="2"/>
      <c r="ADB921" s="2"/>
      <c r="ADC921" s="2"/>
      <c r="ADD921" s="2"/>
      <c r="ADE921" s="2"/>
      <c r="ADF921" s="2"/>
      <c r="ADG921" s="2"/>
      <c r="ADH921" s="2"/>
      <c r="ADI921" s="2"/>
      <c r="ADJ921" s="2"/>
      <c r="ADK921" s="2"/>
      <c r="ADL921" s="2"/>
      <c r="ADM921" s="2"/>
      <c r="ADN921" s="2"/>
      <c r="ADO921" s="2"/>
      <c r="ADP921" s="2"/>
      <c r="ADQ921" s="2"/>
      <c r="ADR921" s="2"/>
      <c r="ADS921" s="2"/>
      <c r="ADT921" s="2"/>
      <c r="ADU921" s="2"/>
      <c r="ADV921" s="2"/>
      <c r="ADW921" s="2"/>
      <c r="ADX921" s="2"/>
      <c r="ADY921" s="2"/>
      <c r="ADZ921" s="2"/>
      <c r="AEA921" s="2"/>
      <c r="AEB921" s="2"/>
      <c r="AEC921" s="2"/>
      <c r="AED921" s="2"/>
      <c r="AEE921" s="2"/>
      <c r="AEF921" s="2"/>
      <c r="AEG921" s="2"/>
      <c r="AEH921" s="2"/>
      <c r="AEI921" s="2"/>
      <c r="AEJ921" s="2"/>
      <c r="AEK921" s="2"/>
      <c r="AEL921" s="2"/>
      <c r="AEM921" s="2"/>
      <c r="AEN921" s="2"/>
      <c r="AEO921" s="2"/>
      <c r="AEP921" s="2"/>
      <c r="AEQ921" s="2"/>
      <c r="AER921" s="2"/>
      <c r="AES921" s="2"/>
      <c r="AET921" s="2"/>
      <c r="AEU921" s="2"/>
      <c r="AEV921" s="2"/>
      <c r="AEW921" s="2"/>
      <c r="AEX921" s="2"/>
      <c r="AEY921" s="2"/>
      <c r="AEZ921" s="2"/>
      <c r="AFA921" s="2"/>
      <c r="AFB921" s="2"/>
      <c r="AFC921" s="2"/>
      <c r="AFD921" s="2"/>
      <c r="AFE921" s="2"/>
      <c r="AFF921" s="2"/>
      <c r="AFG921" s="2"/>
      <c r="AFH921" s="2"/>
      <c r="AFI921" s="2"/>
      <c r="AFJ921" s="2"/>
      <c r="AFK921" s="2"/>
      <c r="AFL921" s="2"/>
      <c r="AFM921" s="2"/>
      <c r="AFN921" s="2"/>
      <c r="AFO921" s="2"/>
      <c r="AFP921" s="2"/>
      <c r="AFQ921" s="2"/>
      <c r="AFR921" s="2"/>
      <c r="AFS921" s="2"/>
      <c r="AFT921" s="2"/>
      <c r="AFU921" s="2"/>
      <c r="AFV921" s="2"/>
      <c r="AFW921" s="2"/>
      <c r="AFX921" s="2"/>
      <c r="AFY921" s="2"/>
      <c r="AFZ921" s="2"/>
      <c r="AGA921" s="2"/>
      <c r="AGB921" s="2"/>
      <c r="AGC921" s="2"/>
      <c r="AGD921" s="2"/>
      <c r="AGE921" s="2"/>
      <c r="AGF921" s="2"/>
      <c r="AGG921" s="2"/>
      <c r="AGH921" s="2"/>
      <c r="AGI921" s="2"/>
      <c r="AGJ921" s="2"/>
      <c r="AGK921" s="2"/>
      <c r="AGL921" s="2"/>
      <c r="AGM921" s="2"/>
      <c r="AGN921" s="2"/>
      <c r="AGO921" s="2"/>
      <c r="AGP921" s="2"/>
      <c r="AGQ921" s="2"/>
      <c r="AGR921" s="2"/>
      <c r="AGS921" s="2"/>
      <c r="AGT921" s="2"/>
      <c r="AGU921" s="2"/>
      <c r="AGV921" s="2"/>
      <c r="AGW921" s="2"/>
      <c r="AGX921" s="2"/>
      <c r="AGY921" s="2"/>
      <c r="AGZ921" s="2"/>
      <c r="AHA921" s="2"/>
      <c r="AHB921" s="2"/>
      <c r="AHC921" s="2"/>
      <c r="AHD921" s="2"/>
      <c r="AHE921" s="2"/>
      <c r="AHF921" s="2"/>
      <c r="AHG921" s="2"/>
      <c r="AHH921" s="2"/>
      <c r="AHI921" s="2"/>
      <c r="AHJ921" s="2"/>
      <c r="AHK921" s="2"/>
      <c r="AHL921" s="2"/>
      <c r="AHM921" s="2"/>
      <c r="AHN921" s="2"/>
      <c r="AHO921" s="2"/>
      <c r="AHP921" s="2"/>
      <c r="AHQ921" s="2"/>
      <c r="AHR921" s="2"/>
      <c r="AHS921" s="2"/>
      <c r="AHT921" s="2"/>
      <c r="AHU921" s="2"/>
      <c r="AHV921" s="2"/>
      <c r="AHW921" s="2"/>
      <c r="AHX921" s="2"/>
      <c r="AHY921" s="2"/>
      <c r="AHZ921" s="2"/>
      <c r="AIA921" s="2"/>
      <c r="AIB921" s="2"/>
      <c r="AIC921" s="2"/>
      <c r="AID921" s="2"/>
      <c r="AIE921" s="2"/>
      <c r="AIF921" s="2"/>
      <c r="AIG921" s="2"/>
      <c r="AIH921" s="2"/>
      <c r="AII921" s="2"/>
      <c r="AIJ921" s="2"/>
      <c r="AIK921" s="2"/>
      <c r="AIL921" s="2"/>
      <c r="AIM921" s="2"/>
      <c r="AIN921" s="2"/>
      <c r="AIO921" s="2"/>
      <c r="AIP921" s="2"/>
      <c r="AIQ921" s="2"/>
      <c r="AIR921" s="2"/>
      <c r="AIS921" s="2"/>
      <c r="AIT921" s="2"/>
      <c r="AIU921" s="2"/>
      <c r="AIV921" s="2"/>
      <c r="AIW921" s="2"/>
      <c r="AIX921" s="2"/>
      <c r="AIY921" s="2"/>
      <c r="AIZ921" s="2"/>
      <c r="AJA921" s="2"/>
      <c r="AJB921" s="2"/>
      <c r="AJC921" s="2"/>
      <c r="AJD921" s="2"/>
      <c r="AJE921" s="2"/>
      <c r="AJF921" s="2"/>
      <c r="AJG921" s="2"/>
      <c r="AJH921" s="2"/>
      <c r="AJI921" s="2"/>
      <c r="AJJ921" s="2"/>
      <c r="AJK921" s="2"/>
      <c r="AJL921" s="2"/>
      <c r="AJM921" s="2"/>
      <c r="AJN921" s="2"/>
      <c r="AJO921" s="2"/>
      <c r="AJP921" s="2"/>
      <c r="AJQ921" s="2"/>
      <c r="AJR921" s="2"/>
      <c r="AJS921" s="2"/>
      <c r="AJT921" s="2"/>
      <c r="AJU921" s="2"/>
      <c r="AJV921" s="2"/>
      <c r="AJW921" s="2"/>
      <c r="AJX921" s="2"/>
      <c r="AJY921" s="2"/>
      <c r="AJZ921" s="2"/>
      <c r="AKA921" s="2"/>
      <c r="AKB921" s="2"/>
      <c r="AKC921" s="2"/>
      <c r="AKD921" s="2"/>
      <c r="AKE921" s="2"/>
      <c r="AKF921" s="2"/>
      <c r="AKG921" s="2"/>
      <c r="AKH921" s="2"/>
      <c r="AKI921" s="2"/>
      <c r="AKJ921" s="2"/>
      <c r="AKK921" s="2"/>
      <c r="AKL921" s="2"/>
      <c r="AKM921" s="2"/>
      <c r="AKN921" s="2"/>
      <c r="AKO921" s="2"/>
      <c r="AKP921" s="2"/>
      <c r="AKQ921" s="2"/>
      <c r="AKR921" s="2"/>
      <c r="AKS921" s="2"/>
      <c r="AKT921" s="2"/>
      <c r="AKU921" s="2"/>
      <c r="AKV921" s="2"/>
      <c r="AKW921" s="2"/>
      <c r="AKX921" s="2"/>
      <c r="AKY921" s="2"/>
      <c r="AKZ921" s="2"/>
      <c r="ALA921" s="2"/>
      <c r="ALB921" s="2"/>
      <c r="ALC921" s="2"/>
      <c r="ALD921" s="2"/>
      <c r="ALE921" s="2"/>
      <c r="ALF921" s="2"/>
      <c r="ALG921" s="2"/>
      <c r="ALH921" s="2"/>
      <c r="ALI921" s="2"/>
      <c r="ALJ921" s="2"/>
      <c r="ALK921" s="2"/>
      <c r="ALL921" s="2"/>
      <c r="ALM921" s="2"/>
      <c r="ALN921" s="2"/>
      <c r="ALO921" s="2"/>
      <c r="ALP921" s="2"/>
      <c r="ALQ921" s="2"/>
      <c r="ALR921" s="2"/>
      <c r="ALS921" s="2"/>
      <c r="ALT921" s="2"/>
      <c r="ALU921" s="2"/>
      <c r="ALV921" s="2"/>
      <c r="ALW921" s="2"/>
      <c r="ALX921" s="2"/>
      <c r="ALY921" s="2"/>
      <c r="ALZ921" s="2"/>
      <c r="AMA921" s="2"/>
      <c r="AMB921" s="2"/>
      <c r="AMC921" s="2"/>
      <c r="AMD921" s="2"/>
      <c r="AME921" s="2"/>
      <c r="AMF921" s="2"/>
      <c r="AMG921" s="2"/>
      <c r="AMH921" s="2"/>
      <c r="AMI921" s="2"/>
      <c r="AMJ921" s="2"/>
    </row>
    <row r="922" s="1" customFormat="1" ht="27.75" customHeight="1" spans="1:102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  <c r="KE922" s="2"/>
      <c r="KF922" s="2"/>
      <c r="KG922" s="2"/>
      <c r="KH922" s="2"/>
      <c r="KI922" s="2"/>
      <c r="KJ922" s="2"/>
      <c r="KK922" s="2"/>
      <c r="KL922" s="2"/>
      <c r="KM922" s="2"/>
      <c r="KN922" s="2"/>
      <c r="KO922" s="2"/>
      <c r="KP922" s="2"/>
      <c r="KQ922" s="2"/>
      <c r="KR922" s="2"/>
      <c r="KS922" s="2"/>
      <c r="KT922" s="2"/>
      <c r="KU922" s="2"/>
      <c r="KV922" s="2"/>
      <c r="KW922" s="2"/>
      <c r="KX922" s="2"/>
      <c r="KY922" s="2"/>
      <c r="KZ922" s="2"/>
      <c r="LA922" s="2"/>
      <c r="LB922" s="2"/>
      <c r="LC922" s="2"/>
      <c r="LD922" s="2"/>
      <c r="LE922" s="2"/>
      <c r="LF922" s="2"/>
      <c r="LG922" s="2"/>
      <c r="LH922" s="2"/>
      <c r="LI922" s="2"/>
      <c r="LJ922" s="2"/>
      <c r="LK922" s="2"/>
      <c r="LL922" s="2"/>
      <c r="LM922" s="2"/>
      <c r="LN922" s="2"/>
      <c r="LO922" s="2"/>
      <c r="LP922" s="2"/>
      <c r="LQ922" s="2"/>
      <c r="LR922" s="2"/>
      <c r="LS922" s="2"/>
      <c r="LT922" s="2"/>
      <c r="LU922" s="2"/>
      <c r="LV922" s="2"/>
      <c r="LW922" s="2"/>
      <c r="LX922" s="2"/>
      <c r="LY922" s="2"/>
      <c r="LZ922" s="2"/>
      <c r="MA922" s="2"/>
      <c r="MB922" s="2"/>
      <c r="MC922" s="2"/>
      <c r="MD922" s="2"/>
      <c r="ME922" s="2"/>
      <c r="MF922" s="2"/>
      <c r="MG922" s="2"/>
      <c r="MH922" s="2"/>
      <c r="MI922" s="2"/>
      <c r="MJ922" s="2"/>
      <c r="MK922" s="2"/>
      <c r="ML922" s="2"/>
      <c r="MM922" s="2"/>
      <c r="MN922" s="2"/>
      <c r="MO922" s="2"/>
      <c r="MP922" s="2"/>
      <c r="MQ922" s="2"/>
      <c r="MR922" s="2"/>
      <c r="MS922" s="2"/>
      <c r="MT922" s="2"/>
      <c r="MU922" s="2"/>
      <c r="MV922" s="2"/>
      <c r="MW922" s="2"/>
      <c r="MX922" s="2"/>
      <c r="MY922" s="2"/>
      <c r="MZ922" s="2"/>
      <c r="NA922" s="2"/>
      <c r="NB922" s="2"/>
      <c r="NC922" s="2"/>
      <c r="ND922" s="2"/>
      <c r="NE922" s="2"/>
      <c r="NF922" s="2"/>
      <c r="NG922" s="2"/>
      <c r="NH922" s="2"/>
      <c r="NI922" s="2"/>
      <c r="NJ922" s="2"/>
      <c r="NK922" s="2"/>
      <c r="NL922" s="2"/>
      <c r="NM922" s="2"/>
      <c r="NN922" s="2"/>
      <c r="NO922" s="2"/>
      <c r="NP922" s="2"/>
      <c r="NQ922" s="2"/>
      <c r="NR922" s="2"/>
      <c r="NS922" s="2"/>
      <c r="NT922" s="2"/>
      <c r="NU922" s="2"/>
      <c r="NV922" s="2"/>
      <c r="NW922" s="2"/>
      <c r="NX922" s="2"/>
      <c r="NY922" s="2"/>
      <c r="NZ922" s="2"/>
      <c r="OA922" s="2"/>
      <c r="OB922" s="2"/>
      <c r="OC922" s="2"/>
      <c r="OD922" s="2"/>
      <c r="OE922" s="2"/>
      <c r="OF922" s="2"/>
      <c r="OG922" s="2"/>
      <c r="OH922" s="2"/>
      <c r="OI922" s="2"/>
      <c r="OJ922" s="2"/>
      <c r="OK922" s="2"/>
      <c r="OL922" s="2"/>
      <c r="OM922" s="2"/>
      <c r="ON922" s="2"/>
      <c r="OO922" s="2"/>
      <c r="OP922" s="2"/>
      <c r="OQ922" s="2"/>
      <c r="OR922" s="2"/>
      <c r="OS922" s="2"/>
      <c r="OT922" s="2"/>
      <c r="OU922" s="2"/>
      <c r="OV922" s="2"/>
      <c r="OW922" s="2"/>
      <c r="OX922" s="2"/>
      <c r="OY922" s="2"/>
      <c r="OZ922" s="2"/>
      <c r="PA922" s="2"/>
      <c r="PB922" s="2"/>
      <c r="PC922" s="2"/>
      <c r="PD922" s="2"/>
      <c r="PE922" s="2"/>
      <c r="PF922" s="2"/>
      <c r="PG922" s="2"/>
      <c r="PH922" s="2"/>
      <c r="PI922" s="2"/>
      <c r="PJ922" s="2"/>
      <c r="PK922" s="2"/>
      <c r="PL922" s="2"/>
      <c r="PM922" s="2"/>
      <c r="PN922" s="2"/>
      <c r="PO922" s="2"/>
      <c r="PP922" s="2"/>
      <c r="PQ922" s="2"/>
      <c r="PR922" s="2"/>
      <c r="PS922" s="2"/>
      <c r="PT922" s="2"/>
      <c r="PU922" s="2"/>
      <c r="PV922" s="2"/>
      <c r="PW922" s="2"/>
      <c r="PX922" s="2"/>
      <c r="PY922" s="2"/>
      <c r="PZ922" s="2"/>
      <c r="QA922" s="2"/>
      <c r="QB922" s="2"/>
      <c r="QC922" s="2"/>
      <c r="QD922" s="2"/>
      <c r="QE922" s="2"/>
      <c r="QF922" s="2"/>
      <c r="QG922" s="2"/>
      <c r="QH922" s="2"/>
      <c r="QI922" s="2"/>
      <c r="QJ922" s="2"/>
      <c r="QK922" s="2"/>
      <c r="QL922" s="2"/>
      <c r="QM922" s="2"/>
      <c r="QN922" s="2"/>
      <c r="QO922" s="2"/>
      <c r="QP922" s="2"/>
      <c r="QQ922" s="2"/>
      <c r="QR922" s="2"/>
      <c r="QS922" s="2"/>
      <c r="QT922" s="2"/>
      <c r="QU922" s="2"/>
      <c r="QV922" s="2"/>
      <c r="QW922" s="2"/>
      <c r="QX922" s="2"/>
      <c r="QY922" s="2"/>
      <c r="QZ922" s="2"/>
      <c r="RA922" s="2"/>
      <c r="RB922" s="2"/>
      <c r="RC922" s="2"/>
      <c r="RD922" s="2"/>
      <c r="RE922" s="2"/>
      <c r="RF922" s="2"/>
      <c r="RG922" s="2"/>
      <c r="RH922" s="2"/>
      <c r="RI922" s="2"/>
      <c r="RJ922" s="2"/>
      <c r="RK922" s="2"/>
      <c r="RL922" s="2"/>
      <c r="RM922" s="2"/>
      <c r="RN922" s="2"/>
      <c r="RO922" s="2"/>
      <c r="RP922" s="2"/>
      <c r="RQ922" s="2"/>
      <c r="RR922" s="2"/>
      <c r="RS922" s="2"/>
      <c r="RT922" s="2"/>
      <c r="RU922" s="2"/>
      <c r="RV922" s="2"/>
      <c r="RW922" s="2"/>
      <c r="RX922" s="2"/>
      <c r="RY922" s="2"/>
      <c r="RZ922" s="2"/>
      <c r="SA922" s="2"/>
      <c r="SB922" s="2"/>
      <c r="SC922" s="2"/>
      <c r="SD922" s="2"/>
      <c r="SE922" s="2"/>
      <c r="SF922" s="2"/>
      <c r="SG922" s="2"/>
      <c r="SH922" s="2"/>
      <c r="SI922" s="2"/>
      <c r="SJ922" s="2"/>
      <c r="SK922" s="2"/>
      <c r="SL922" s="2"/>
      <c r="SM922" s="2"/>
      <c r="SN922" s="2"/>
      <c r="SO922" s="2"/>
      <c r="SP922" s="2"/>
      <c r="SQ922" s="2"/>
      <c r="SR922" s="2"/>
      <c r="SS922" s="2"/>
      <c r="ST922" s="2"/>
      <c r="SU922" s="2"/>
      <c r="SV922" s="2"/>
      <c r="SW922" s="2"/>
      <c r="SX922" s="2"/>
      <c r="SY922" s="2"/>
      <c r="SZ922" s="2"/>
      <c r="TA922" s="2"/>
      <c r="TB922" s="2"/>
      <c r="TC922" s="2"/>
      <c r="TD922" s="2"/>
      <c r="TE922" s="2"/>
      <c r="TF922" s="2"/>
      <c r="TG922" s="2"/>
      <c r="TH922" s="2"/>
      <c r="TI922" s="2"/>
      <c r="TJ922" s="2"/>
      <c r="TK922" s="2"/>
      <c r="TL922" s="2"/>
      <c r="TM922" s="2"/>
      <c r="TN922" s="2"/>
      <c r="TO922" s="2"/>
      <c r="TP922" s="2"/>
      <c r="TQ922" s="2"/>
      <c r="TR922" s="2"/>
      <c r="TS922" s="2"/>
      <c r="TT922" s="2"/>
      <c r="TU922" s="2"/>
      <c r="TV922" s="2"/>
      <c r="TW922" s="2"/>
      <c r="TX922" s="2"/>
      <c r="TY922" s="2"/>
      <c r="TZ922" s="2"/>
      <c r="UA922" s="2"/>
      <c r="UB922" s="2"/>
      <c r="UC922" s="2"/>
      <c r="UD922" s="2"/>
      <c r="UE922" s="2"/>
      <c r="UF922" s="2"/>
      <c r="UG922" s="2"/>
      <c r="UH922" s="2"/>
      <c r="UI922" s="2"/>
      <c r="UJ922" s="2"/>
      <c r="UK922" s="2"/>
      <c r="UL922" s="2"/>
      <c r="UM922" s="2"/>
      <c r="UN922" s="2"/>
      <c r="UO922" s="2"/>
      <c r="UP922" s="2"/>
      <c r="UQ922" s="2"/>
      <c r="UR922" s="2"/>
      <c r="US922" s="2"/>
      <c r="UT922" s="2"/>
      <c r="UU922" s="2"/>
      <c r="UV922" s="2"/>
      <c r="UW922" s="2"/>
      <c r="UX922" s="2"/>
      <c r="UY922" s="2"/>
      <c r="UZ922" s="2"/>
      <c r="VA922" s="2"/>
      <c r="VB922" s="2"/>
      <c r="VC922" s="2"/>
      <c r="VD922" s="2"/>
      <c r="VE922" s="2"/>
      <c r="VF922" s="2"/>
      <c r="VG922" s="2"/>
      <c r="VH922" s="2"/>
      <c r="VI922" s="2"/>
      <c r="VJ922" s="2"/>
      <c r="VK922" s="2"/>
      <c r="VL922" s="2"/>
      <c r="VM922" s="2"/>
      <c r="VN922" s="2"/>
      <c r="VO922" s="2"/>
      <c r="VP922" s="2"/>
      <c r="VQ922" s="2"/>
      <c r="VR922" s="2"/>
      <c r="VS922" s="2"/>
      <c r="VT922" s="2"/>
      <c r="VU922" s="2"/>
      <c r="VV922" s="2"/>
      <c r="VW922" s="2"/>
      <c r="VX922" s="2"/>
      <c r="VY922" s="2"/>
      <c r="VZ922" s="2"/>
      <c r="WA922" s="2"/>
      <c r="WB922" s="2"/>
      <c r="WC922" s="2"/>
      <c r="WD922" s="2"/>
      <c r="WE922" s="2"/>
      <c r="WF922" s="2"/>
      <c r="WG922" s="2"/>
      <c r="WH922" s="2"/>
      <c r="WI922" s="2"/>
      <c r="WJ922" s="2"/>
      <c r="WK922" s="2"/>
      <c r="WL922" s="2"/>
      <c r="WM922" s="2"/>
      <c r="WN922" s="2"/>
      <c r="WO922" s="2"/>
      <c r="WP922" s="2"/>
      <c r="WQ922" s="2"/>
      <c r="WR922" s="2"/>
      <c r="WS922" s="2"/>
      <c r="WT922" s="2"/>
      <c r="WU922" s="2"/>
      <c r="WV922" s="2"/>
      <c r="WW922" s="2"/>
      <c r="WX922" s="2"/>
      <c r="WY922" s="2"/>
      <c r="WZ922" s="2"/>
      <c r="XA922" s="2"/>
      <c r="XB922" s="2"/>
      <c r="XC922" s="2"/>
      <c r="XD922" s="2"/>
      <c r="XE922" s="2"/>
      <c r="XF922" s="2"/>
      <c r="XG922" s="2"/>
      <c r="XH922" s="2"/>
      <c r="XI922" s="2"/>
      <c r="XJ922" s="2"/>
      <c r="XK922" s="2"/>
      <c r="XL922" s="2"/>
      <c r="XM922" s="2"/>
      <c r="XN922" s="2"/>
      <c r="XO922" s="2"/>
      <c r="XP922" s="2"/>
      <c r="XQ922" s="2"/>
      <c r="XR922" s="2"/>
      <c r="XS922" s="2"/>
      <c r="XT922" s="2"/>
      <c r="XU922" s="2"/>
      <c r="XV922" s="2"/>
      <c r="XW922" s="2"/>
      <c r="XX922" s="2"/>
      <c r="XY922" s="2"/>
      <c r="XZ922" s="2"/>
      <c r="YA922" s="2"/>
      <c r="YB922" s="2"/>
      <c r="YC922" s="2"/>
      <c r="YD922" s="2"/>
      <c r="YE922" s="2"/>
      <c r="YF922" s="2"/>
      <c r="YG922" s="2"/>
      <c r="YH922" s="2"/>
      <c r="YI922" s="2"/>
      <c r="YJ922" s="2"/>
      <c r="YK922" s="2"/>
      <c r="YL922" s="2"/>
      <c r="YM922" s="2"/>
      <c r="YN922" s="2"/>
      <c r="YO922" s="2"/>
      <c r="YP922" s="2"/>
      <c r="YQ922" s="2"/>
      <c r="YR922" s="2"/>
      <c r="YS922" s="2"/>
      <c r="YT922" s="2"/>
      <c r="YU922" s="2"/>
      <c r="YV922" s="2"/>
      <c r="YW922" s="2"/>
      <c r="YX922" s="2"/>
      <c r="YY922" s="2"/>
      <c r="YZ922" s="2"/>
      <c r="ZA922" s="2"/>
      <c r="ZB922" s="2"/>
      <c r="ZC922" s="2"/>
      <c r="ZD922" s="2"/>
      <c r="ZE922" s="2"/>
      <c r="ZF922" s="2"/>
      <c r="ZG922" s="2"/>
      <c r="ZH922" s="2"/>
      <c r="ZI922" s="2"/>
      <c r="ZJ922" s="2"/>
      <c r="ZK922" s="2"/>
      <c r="ZL922" s="2"/>
      <c r="ZM922" s="2"/>
      <c r="ZN922" s="2"/>
      <c r="ZO922" s="2"/>
      <c r="ZP922" s="2"/>
      <c r="ZQ922" s="2"/>
      <c r="ZR922" s="2"/>
      <c r="ZS922" s="2"/>
      <c r="ZT922" s="2"/>
      <c r="ZU922" s="2"/>
      <c r="ZV922" s="2"/>
      <c r="ZW922" s="2"/>
      <c r="ZX922" s="2"/>
      <c r="ZY922" s="2"/>
      <c r="ZZ922" s="2"/>
      <c r="AAA922" s="2"/>
      <c r="AAB922" s="2"/>
      <c r="AAC922" s="2"/>
      <c r="AAD922" s="2"/>
      <c r="AAE922" s="2"/>
      <c r="AAF922" s="2"/>
      <c r="AAG922" s="2"/>
      <c r="AAH922" s="2"/>
      <c r="AAI922" s="2"/>
      <c r="AAJ922" s="2"/>
      <c r="AAK922" s="2"/>
      <c r="AAL922" s="2"/>
      <c r="AAM922" s="2"/>
      <c r="AAN922" s="2"/>
      <c r="AAO922" s="2"/>
      <c r="AAP922" s="2"/>
      <c r="AAQ922" s="2"/>
      <c r="AAR922" s="2"/>
      <c r="AAS922" s="2"/>
      <c r="AAT922" s="2"/>
      <c r="AAU922" s="2"/>
      <c r="AAV922" s="2"/>
      <c r="AAW922" s="2"/>
      <c r="AAX922" s="2"/>
      <c r="AAY922" s="2"/>
      <c r="AAZ922" s="2"/>
      <c r="ABA922" s="2"/>
      <c r="ABB922" s="2"/>
      <c r="ABC922" s="2"/>
      <c r="ABD922" s="2"/>
      <c r="ABE922" s="2"/>
      <c r="ABF922" s="2"/>
      <c r="ABG922" s="2"/>
      <c r="ABH922" s="2"/>
      <c r="ABI922" s="2"/>
      <c r="ABJ922" s="2"/>
      <c r="ABK922" s="2"/>
      <c r="ABL922" s="2"/>
      <c r="ABM922" s="2"/>
      <c r="ABN922" s="2"/>
      <c r="ABO922" s="2"/>
      <c r="ABP922" s="2"/>
      <c r="ABQ922" s="2"/>
      <c r="ABR922" s="2"/>
      <c r="ABS922" s="2"/>
      <c r="ABT922" s="2"/>
      <c r="ABU922" s="2"/>
      <c r="ABV922" s="2"/>
      <c r="ABW922" s="2"/>
      <c r="ABX922" s="2"/>
      <c r="ABY922" s="2"/>
      <c r="ABZ922" s="2"/>
      <c r="ACA922" s="2"/>
      <c r="ACB922" s="2"/>
      <c r="ACC922" s="2"/>
      <c r="ACD922" s="2"/>
      <c r="ACE922" s="2"/>
      <c r="ACF922" s="2"/>
      <c r="ACG922" s="2"/>
      <c r="ACH922" s="2"/>
      <c r="ACI922" s="2"/>
      <c r="ACJ922" s="2"/>
      <c r="ACK922" s="2"/>
      <c r="ACL922" s="2"/>
      <c r="ACM922" s="2"/>
      <c r="ACN922" s="2"/>
      <c r="ACO922" s="2"/>
      <c r="ACP922" s="2"/>
      <c r="ACQ922" s="2"/>
      <c r="ACR922" s="2"/>
      <c r="ACS922" s="2"/>
      <c r="ACT922" s="2"/>
      <c r="ACU922" s="2"/>
      <c r="ACV922" s="2"/>
      <c r="ACW922" s="2"/>
      <c r="ACX922" s="2"/>
      <c r="ACY922" s="2"/>
      <c r="ACZ922" s="2"/>
      <c r="ADA922" s="2"/>
      <c r="ADB922" s="2"/>
      <c r="ADC922" s="2"/>
      <c r="ADD922" s="2"/>
      <c r="ADE922" s="2"/>
      <c r="ADF922" s="2"/>
      <c r="ADG922" s="2"/>
      <c r="ADH922" s="2"/>
      <c r="ADI922" s="2"/>
      <c r="ADJ922" s="2"/>
      <c r="ADK922" s="2"/>
      <c r="ADL922" s="2"/>
      <c r="ADM922" s="2"/>
      <c r="ADN922" s="2"/>
      <c r="ADO922" s="2"/>
      <c r="ADP922" s="2"/>
      <c r="ADQ922" s="2"/>
      <c r="ADR922" s="2"/>
      <c r="ADS922" s="2"/>
      <c r="ADT922" s="2"/>
      <c r="ADU922" s="2"/>
      <c r="ADV922" s="2"/>
      <c r="ADW922" s="2"/>
      <c r="ADX922" s="2"/>
      <c r="ADY922" s="2"/>
      <c r="ADZ922" s="2"/>
      <c r="AEA922" s="2"/>
      <c r="AEB922" s="2"/>
      <c r="AEC922" s="2"/>
      <c r="AED922" s="2"/>
      <c r="AEE922" s="2"/>
      <c r="AEF922" s="2"/>
      <c r="AEG922" s="2"/>
      <c r="AEH922" s="2"/>
      <c r="AEI922" s="2"/>
      <c r="AEJ922" s="2"/>
      <c r="AEK922" s="2"/>
      <c r="AEL922" s="2"/>
      <c r="AEM922" s="2"/>
      <c r="AEN922" s="2"/>
      <c r="AEO922" s="2"/>
      <c r="AEP922" s="2"/>
      <c r="AEQ922" s="2"/>
      <c r="AER922" s="2"/>
      <c r="AES922" s="2"/>
      <c r="AET922" s="2"/>
      <c r="AEU922" s="2"/>
      <c r="AEV922" s="2"/>
      <c r="AEW922" s="2"/>
      <c r="AEX922" s="2"/>
      <c r="AEY922" s="2"/>
      <c r="AEZ922" s="2"/>
      <c r="AFA922" s="2"/>
      <c r="AFB922" s="2"/>
      <c r="AFC922" s="2"/>
      <c r="AFD922" s="2"/>
      <c r="AFE922" s="2"/>
      <c r="AFF922" s="2"/>
      <c r="AFG922" s="2"/>
      <c r="AFH922" s="2"/>
      <c r="AFI922" s="2"/>
      <c r="AFJ922" s="2"/>
      <c r="AFK922" s="2"/>
      <c r="AFL922" s="2"/>
      <c r="AFM922" s="2"/>
      <c r="AFN922" s="2"/>
      <c r="AFO922" s="2"/>
      <c r="AFP922" s="2"/>
      <c r="AFQ922" s="2"/>
      <c r="AFR922" s="2"/>
      <c r="AFS922" s="2"/>
      <c r="AFT922" s="2"/>
      <c r="AFU922" s="2"/>
      <c r="AFV922" s="2"/>
      <c r="AFW922" s="2"/>
      <c r="AFX922" s="2"/>
      <c r="AFY922" s="2"/>
      <c r="AFZ922" s="2"/>
      <c r="AGA922" s="2"/>
      <c r="AGB922" s="2"/>
      <c r="AGC922" s="2"/>
      <c r="AGD922" s="2"/>
      <c r="AGE922" s="2"/>
      <c r="AGF922" s="2"/>
      <c r="AGG922" s="2"/>
      <c r="AGH922" s="2"/>
      <c r="AGI922" s="2"/>
      <c r="AGJ922" s="2"/>
      <c r="AGK922" s="2"/>
      <c r="AGL922" s="2"/>
      <c r="AGM922" s="2"/>
      <c r="AGN922" s="2"/>
      <c r="AGO922" s="2"/>
      <c r="AGP922" s="2"/>
      <c r="AGQ922" s="2"/>
      <c r="AGR922" s="2"/>
      <c r="AGS922" s="2"/>
      <c r="AGT922" s="2"/>
      <c r="AGU922" s="2"/>
      <c r="AGV922" s="2"/>
      <c r="AGW922" s="2"/>
      <c r="AGX922" s="2"/>
      <c r="AGY922" s="2"/>
      <c r="AGZ922" s="2"/>
      <c r="AHA922" s="2"/>
      <c r="AHB922" s="2"/>
      <c r="AHC922" s="2"/>
      <c r="AHD922" s="2"/>
      <c r="AHE922" s="2"/>
      <c r="AHF922" s="2"/>
      <c r="AHG922" s="2"/>
      <c r="AHH922" s="2"/>
      <c r="AHI922" s="2"/>
      <c r="AHJ922" s="2"/>
      <c r="AHK922" s="2"/>
      <c r="AHL922" s="2"/>
      <c r="AHM922" s="2"/>
      <c r="AHN922" s="2"/>
      <c r="AHO922" s="2"/>
      <c r="AHP922" s="2"/>
      <c r="AHQ922" s="2"/>
      <c r="AHR922" s="2"/>
      <c r="AHS922" s="2"/>
      <c r="AHT922" s="2"/>
      <c r="AHU922" s="2"/>
      <c r="AHV922" s="2"/>
      <c r="AHW922" s="2"/>
      <c r="AHX922" s="2"/>
      <c r="AHY922" s="2"/>
      <c r="AHZ922" s="2"/>
      <c r="AIA922" s="2"/>
      <c r="AIB922" s="2"/>
      <c r="AIC922" s="2"/>
      <c r="AID922" s="2"/>
      <c r="AIE922" s="2"/>
      <c r="AIF922" s="2"/>
      <c r="AIG922" s="2"/>
      <c r="AIH922" s="2"/>
      <c r="AII922" s="2"/>
      <c r="AIJ922" s="2"/>
      <c r="AIK922" s="2"/>
      <c r="AIL922" s="2"/>
      <c r="AIM922" s="2"/>
      <c r="AIN922" s="2"/>
      <c r="AIO922" s="2"/>
      <c r="AIP922" s="2"/>
      <c r="AIQ922" s="2"/>
      <c r="AIR922" s="2"/>
      <c r="AIS922" s="2"/>
      <c r="AIT922" s="2"/>
      <c r="AIU922" s="2"/>
      <c r="AIV922" s="2"/>
      <c r="AIW922" s="2"/>
      <c r="AIX922" s="2"/>
      <c r="AIY922" s="2"/>
      <c r="AIZ922" s="2"/>
      <c r="AJA922" s="2"/>
      <c r="AJB922" s="2"/>
      <c r="AJC922" s="2"/>
      <c r="AJD922" s="2"/>
      <c r="AJE922" s="2"/>
      <c r="AJF922" s="2"/>
      <c r="AJG922" s="2"/>
      <c r="AJH922" s="2"/>
      <c r="AJI922" s="2"/>
      <c r="AJJ922" s="2"/>
      <c r="AJK922" s="2"/>
      <c r="AJL922" s="2"/>
      <c r="AJM922" s="2"/>
      <c r="AJN922" s="2"/>
      <c r="AJO922" s="2"/>
      <c r="AJP922" s="2"/>
      <c r="AJQ922" s="2"/>
      <c r="AJR922" s="2"/>
      <c r="AJS922" s="2"/>
      <c r="AJT922" s="2"/>
      <c r="AJU922" s="2"/>
      <c r="AJV922" s="2"/>
      <c r="AJW922" s="2"/>
      <c r="AJX922" s="2"/>
      <c r="AJY922" s="2"/>
      <c r="AJZ922" s="2"/>
      <c r="AKA922" s="2"/>
      <c r="AKB922" s="2"/>
      <c r="AKC922" s="2"/>
      <c r="AKD922" s="2"/>
      <c r="AKE922" s="2"/>
      <c r="AKF922" s="2"/>
      <c r="AKG922" s="2"/>
      <c r="AKH922" s="2"/>
      <c r="AKI922" s="2"/>
      <c r="AKJ922" s="2"/>
      <c r="AKK922" s="2"/>
      <c r="AKL922" s="2"/>
      <c r="AKM922" s="2"/>
      <c r="AKN922" s="2"/>
      <c r="AKO922" s="2"/>
      <c r="AKP922" s="2"/>
      <c r="AKQ922" s="2"/>
      <c r="AKR922" s="2"/>
      <c r="AKS922" s="2"/>
      <c r="AKT922" s="2"/>
      <c r="AKU922" s="2"/>
      <c r="AKV922" s="2"/>
      <c r="AKW922" s="2"/>
      <c r="AKX922" s="2"/>
      <c r="AKY922" s="2"/>
      <c r="AKZ922" s="2"/>
      <c r="ALA922" s="2"/>
      <c r="ALB922" s="2"/>
      <c r="ALC922" s="2"/>
      <c r="ALD922" s="2"/>
      <c r="ALE922" s="2"/>
      <c r="ALF922" s="2"/>
      <c r="ALG922" s="2"/>
      <c r="ALH922" s="2"/>
      <c r="ALI922" s="2"/>
      <c r="ALJ922" s="2"/>
      <c r="ALK922" s="2"/>
      <c r="ALL922" s="2"/>
      <c r="ALM922" s="2"/>
      <c r="ALN922" s="2"/>
      <c r="ALO922" s="2"/>
      <c r="ALP922" s="2"/>
      <c r="ALQ922" s="2"/>
      <c r="ALR922" s="2"/>
      <c r="ALS922" s="2"/>
      <c r="ALT922" s="2"/>
      <c r="ALU922" s="2"/>
      <c r="ALV922" s="2"/>
      <c r="ALW922" s="2"/>
      <c r="ALX922" s="2"/>
      <c r="ALY922" s="2"/>
      <c r="ALZ922" s="2"/>
      <c r="AMA922" s="2"/>
      <c r="AMB922" s="2"/>
      <c r="AMC922" s="2"/>
      <c r="AMD922" s="2"/>
      <c r="AME922" s="2"/>
      <c r="AMF922" s="2"/>
      <c r="AMG922" s="2"/>
      <c r="AMH922" s="2"/>
      <c r="AMI922" s="2"/>
      <c r="AMJ922" s="2"/>
    </row>
    <row r="923" s="1" customFormat="1" ht="27.75" customHeight="1" spans="1:102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  <c r="KE923" s="2"/>
      <c r="KF923" s="2"/>
      <c r="KG923" s="2"/>
      <c r="KH923" s="2"/>
      <c r="KI923" s="2"/>
      <c r="KJ923" s="2"/>
      <c r="KK923" s="2"/>
      <c r="KL923" s="2"/>
      <c r="KM923" s="2"/>
      <c r="KN923" s="2"/>
      <c r="KO923" s="2"/>
      <c r="KP923" s="2"/>
      <c r="KQ923" s="2"/>
      <c r="KR923" s="2"/>
      <c r="KS923" s="2"/>
      <c r="KT923" s="2"/>
      <c r="KU923" s="2"/>
      <c r="KV923" s="2"/>
      <c r="KW923" s="2"/>
      <c r="KX923" s="2"/>
      <c r="KY923" s="2"/>
      <c r="KZ923" s="2"/>
      <c r="LA923" s="2"/>
      <c r="LB923" s="2"/>
      <c r="LC923" s="2"/>
      <c r="LD923" s="2"/>
      <c r="LE923" s="2"/>
      <c r="LF923" s="2"/>
      <c r="LG923" s="2"/>
      <c r="LH923" s="2"/>
      <c r="LI923" s="2"/>
      <c r="LJ923" s="2"/>
      <c r="LK923" s="2"/>
      <c r="LL923" s="2"/>
      <c r="LM923" s="2"/>
      <c r="LN923" s="2"/>
      <c r="LO923" s="2"/>
      <c r="LP923" s="2"/>
      <c r="LQ923" s="2"/>
      <c r="LR923" s="2"/>
      <c r="LS923" s="2"/>
      <c r="LT923" s="2"/>
      <c r="LU923" s="2"/>
      <c r="LV923" s="2"/>
      <c r="LW923" s="2"/>
      <c r="LX923" s="2"/>
      <c r="LY923" s="2"/>
      <c r="LZ923" s="2"/>
      <c r="MA923" s="2"/>
      <c r="MB923" s="2"/>
      <c r="MC923" s="2"/>
      <c r="MD923" s="2"/>
      <c r="ME923" s="2"/>
      <c r="MF923" s="2"/>
      <c r="MG923" s="2"/>
      <c r="MH923" s="2"/>
      <c r="MI923" s="2"/>
      <c r="MJ923" s="2"/>
      <c r="MK923" s="2"/>
      <c r="ML923" s="2"/>
      <c r="MM923" s="2"/>
      <c r="MN923" s="2"/>
      <c r="MO923" s="2"/>
      <c r="MP923" s="2"/>
      <c r="MQ923" s="2"/>
      <c r="MR923" s="2"/>
      <c r="MS923" s="2"/>
      <c r="MT923" s="2"/>
      <c r="MU923" s="2"/>
      <c r="MV923" s="2"/>
      <c r="MW923" s="2"/>
      <c r="MX923" s="2"/>
      <c r="MY923" s="2"/>
      <c r="MZ923" s="2"/>
      <c r="NA923" s="2"/>
      <c r="NB923" s="2"/>
      <c r="NC923" s="2"/>
      <c r="ND923" s="2"/>
      <c r="NE923" s="2"/>
      <c r="NF923" s="2"/>
      <c r="NG923" s="2"/>
      <c r="NH923" s="2"/>
      <c r="NI923" s="2"/>
      <c r="NJ923" s="2"/>
      <c r="NK923" s="2"/>
      <c r="NL923" s="2"/>
      <c r="NM923" s="2"/>
      <c r="NN923" s="2"/>
      <c r="NO923" s="2"/>
      <c r="NP923" s="2"/>
      <c r="NQ923" s="2"/>
      <c r="NR923" s="2"/>
      <c r="NS923" s="2"/>
      <c r="NT923" s="2"/>
      <c r="NU923" s="2"/>
      <c r="NV923" s="2"/>
      <c r="NW923" s="2"/>
      <c r="NX923" s="2"/>
      <c r="NY923" s="2"/>
      <c r="NZ923" s="2"/>
      <c r="OA923" s="2"/>
      <c r="OB923" s="2"/>
      <c r="OC923" s="2"/>
      <c r="OD923" s="2"/>
      <c r="OE923" s="2"/>
      <c r="OF923" s="2"/>
      <c r="OG923" s="2"/>
      <c r="OH923" s="2"/>
      <c r="OI923" s="2"/>
      <c r="OJ923" s="2"/>
      <c r="OK923" s="2"/>
      <c r="OL923" s="2"/>
      <c r="OM923" s="2"/>
      <c r="ON923" s="2"/>
      <c r="OO923" s="2"/>
      <c r="OP923" s="2"/>
      <c r="OQ923" s="2"/>
      <c r="OR923" s="2"/>
      <c r="OS923" s="2"/>
      <c r="OT923" s="2"/>
      <c r="OU923" s="2"/>
      <c r="OV923" s="2"/>
      <c r="OW923" s="2"/>
      <c r="OX923" s="2"/>
      <c r="OY923" s="2"/>
      <c r="OZ923" s="2"/>
      <c r="PA923" s="2"/>
      <c r="PB923" s="2"/>
      <c r="PC923" s="2"/>
      <c r="PD923" s="2"/>
      <c r="PE923" s="2"/>
      <c r="PF923" s="2"/>
      <c r="PG923" s="2"/>
      <c r="PH923" s="2"/>
      <c r="PI923" s="2"/>
      <c r="PJ923" s="2"/>
      <c r="PK923" s="2"/>
      <c r="PL923" s="2"/>
      <c r="PM923" s="2"/>
      <c r="PN923" s="2"/>
      <c r="PO923" s="2"/>
      <c r="PP923" s="2"/>
      <c r="PQ923" s="2"/>
      <c r="PR923" s="2"/>
      <c r="PS923" s="2"/>
      <c r="PT923" s="2"/>
      <c r="PU923" s="2"/>
      <c r="PV923" s="2"/>
      <c r="PW923" s="2"/>
      <c r="PX923" s="2"/>
      <c r="PY923" s="2"/>
      <c r="PZ923" s="2"/>
      <c r="QA923" s="2"/>
      <c r="QB923" s="2"/>
      <c r="QC923" s="2"/>
      <c r="QD923" s="2"/>
      <c r="QE923" s="2"/>
      <c r="QF923" s="2"/>
      <c r="QG923" s="2"/>
      <c r="QH923" s="2"/>
      <c r="QI923" s="2"/>
      <c r="QJ923" s="2"/>
      <c r="QK923" s="2"/>
      <c r="QL923" s="2"/>
      <c r="QM923" s="2"/>
      <c r="QN923" s="2"/>
      <c r="QO923" s="2"/>
      <c r="QP923" s="2"/>
      <c r="QQ923" s="2"/>
      <c r="QR923" s="2"/>
      <c r="QS923" s="2"/>
      <c r="QT923" s="2"/>
      <c r="QU923" s="2"/>
      <c r="QV923" s="2"/>
      <c r="QW923" s="2"/>
      <c r="QX923" s="2"/>
      <c r="QY923" s="2"/>
      <c r="QZ923" s="2"/>
      <c r="RA923" s="2"/>
      <c r="RB923" s="2"/>
      <c r="RC923" s="2"/>
      <c r="RD923" s="2"/>
      <c r="RE923" s="2"/>
      <c r="RF923" s="2"/>
      <c r="RG923" s="2"/>
      <c r="RH923" s="2"/>
      <c r="RI923" s="2"/>
      <c r="RJ923" s="2"/>
      <c r="RK923" s="2"/>
      <c r="RL923" s="2"/>
      <c r="RM923" s="2"/>
      <c r="RN923" s="2"/>
      <c r="RO923" s="2"/>
      <c r="RP923" s="2"/>
      <c r="RQ923" s="2"/>
      <c r="RR923" s="2"/>
      <c r="RS923" s="2"/>
      <c r="RT923" s="2"/>
      <c r="RU923" s="2"/>
      <c r="RV923" s="2"/>
      <c r="RW923" s="2"/>
      <c r="RX923" s="2"/>
      <c r="RY923" s="2"/>
      <c r="RZ923" s="2"/>
      <c r="SA923" s="2"/>
      <c r="SB923" s="2"/>
      <c r="SC923" s="2"/>
      <c r="SD923" s="2"/>
      <c r="SE923" s="2"/>
      <c r="SF923" s="2"/>
      <c r="SG923" s="2"/>
      <c r="SH923" s="2"/>
      <c r="SI923" s="2"/>
      <c r="SJ923" s="2"/>
      <c r="SK923" s="2"/>
      <c r="SL923" s="2"/>
      <c r="SM923" s="2"/>
      <c r="SN923" s="2"/>
      <c r="SO923" s="2"/>
      <c r="SP923" s="2"/>
      <c r="SQ923" s="2"/>
      <c r="SR923" s="2"/>
      <c r="SS923" s="2"/>
      <c r="ST923" s="2"/>
      <c r="SU923" s="2"/>
      <c r="SV923" s="2"/>
      <c r="SW923" s="2"/>
      <c r="SX923" s="2"/>
      <c r="SY923" s="2"/>
      <c r="SZ923" s="2"/>
      <c r="TA923" s="2"/>
      <c r="TB923" s="2"/>
      <c r="TC923" s="2"/>
      <c r="TD923" s="2"/>
      <c r="TE923" s="2"/>
      <c r="TF923" s="2"/>
      <c r="TG923" s="2"/>
      <c r="TH923" s="2"/>
      <c r="TI923" s="2"/>
      <c r="TJ923" s="2"/>
      <c r="TK923" s="2"/>
      <c r="TL923" s="2"/>
      <c r="TM923" s="2"/>
      <c r="TN923" s="2"/>
      <c r="TO923" s="2"/>
      <c r="TP923" s="2"/>
      <c r="TQ923" s="2"/>
      <c r="TR923" s="2"/>
      <c r="TS923" s="2"/>
      <c r="TT923" s="2"/>
      <c r="TU923" s="2"/>
      <c r="TV923" s="2"/>
      <c r="TW923" s="2"/>
      <c r="TX923" s="2"/>
      <c r="TY923" s="2"/>
      <c r="TZ923" s="2"/>
      <c r="UA923" s="2"/>
      <c r="UB923" s="2"/>
      <c r="UC923" s="2"/>
      <c r="UD923" s="2"/>
      <c r="UE923" s="2"/>
      <c r="UF923" s="2"/>
      <c r="UG923" s="2"/>
      <c r="UH923" s="2"/>
      <c r="UI923" s="2"/>
      <c r="UJ923" s="2"/>
      <c r="UK923" s="2"/>
      <c r="UL923" s="2"/>
      <c r="UM923" s="2"/>
      <c r="UN923" s="2"/>
      <c r="UO923" s="2"/>
      <c r="UP923" s="2"/>
      <c r="UQ923" s="2"/>
      <c r="UR923" s="2"/>
      <c r="US923" s="2"/>
      <c r="UT923" s="2"/>
      <c r="UU923" s="2"/>
      <c r="UV923" s="2"/>
      <c r="UW923" s="2"/>
      <c r="UX923" s="2"/>
      <c r="UY923" s="2"/>
      <c r="UZ923" s="2"/>
      <c r="VA923" s="2"/>
      <c r="VB923" s="2"/>
      <c r="VC923" s="2"/>
      <c r="VD923" s="2"/>
      <c r="VE923" s="2"/>
      <c r="VF923" s="2"/>
      <c r="VG923" s="2"/>
      <c r="VH923" s="2"/>
      <c r="VI923" s="2"/>
      <c r="VJ923" s="2"/>
      <c r="VK923" s="2"/>
      <c r="VL923" s="2"/>
      <c r="VM923" s="2"/>
      <c r="VN923" s="2"/>
      <c r="VO923" s="2"/>
      <c r="VP923" s="2"/>
      <c r="VQ923" s="2"/>
      <c r="VR923" s="2"/>
      <c r="VS923" s="2"/>
      <c r="VT923" s="2"/>
      <c r="VU923" s="2"/>
      <c r="VV923" s="2"/>
      <c r="VW923" s="2"/>
      <c r="VX923" s="2"/>
      <c r="VY923" s="2"/>
      <c r="VZ923" s="2"/>
      <c r="WA923" s="2"/>
      <c r="WB923" s="2"/>
      <c r="WC923" s="2"/>
      <c r="WD923" s="2"/>
      <c r="WE923" s="2"/>
      <c r="WF923" s="2"/>
      <c r="WG923" s="2"/>
      <c r="WH923" s="2"/>
      <c r="WI923" s="2"/>
      <c r="WJ923" s="2"/>
      <c r="WK923" s="2"/>
      <c r="WL923" s="2"/>
      <c r="WM923" s="2"/>
      <c r="WN923" s="2"/>
      <c r="WO923" s="2"/>
      <c r="WP923" s="2"/>
      <c r="WQ923" s="2"/>
      <c r="WR923" s="2"/>
      <c r="WS923" s="2"/>
      <c r="WT923" s="2"/>
      <c r="WU923" s="2"/>
      <c r="WV923" s="2"/>
      <c r="WW923" s="2"/>
      <c r="WX923" s="2"/>
      <c r="WY923" s="2"/>
      <c r="WZ923" s="2"/>
      <c r="XA923" s="2"/>
      <c r="XB923" s="2"/>
      <c r="XC923" s="2"/>
      <c r="XD923" s="2"/>
      <c r="XE923" s="2"/>
      <c r="XF923" s="2"/>
      <c r="XG923" s="2"/>
      <c r="XH923" s="2"/>
      <c r="XI923" s="2"/>
      <c r="XJ923" s="2"/>
      <c r="XK923" s="2"/>
      <c r="XL923" s="2"/>
      <c r="XM923" s="2"/>
      <c r="XN923" s="2"/>
      <c r="XO923" s="2"/>
      <c r="XP923" s="2"/>
      <c r="XQ923" s="2"/>
      <c r="XR923" s="2"/>
      <c r="XS923" s="2"/>
      <c r="XT923" s="2"/>
      <c r="XU923" s="2"/>
      <c r="XV923" s="2"/>
      <c r="XW923" s="2"/>
      <c r="XX923" s="2"/>
      <c r="XY923" s="2"/>
      <c r="XZ923" s="2"/>
      <c r="YA923" s="2"/>
      <c r="YB923" s="2"/>
      <c r="YC923" s="2"/>
      <c r="YD923" s="2"/>
      <c r="YE923" s="2"/>
      <c r="YF923" s="2"/>
      <c r="YG923" s="2"/>
      <c r="YH923" s="2"/>
      <c r="YI923" s="2"/>
      <c r="YJ923" s="2"/>
      <c r="YK923" s="2"/>
      <c r="YL923" s="2"/>
      <c r="YM923" s="2"/>
      <c r="YN923" s="2"/>
      <c r="YO923" s="2"/>
      <c r="YP923" s="2"/>
      <c r="YQ923" s="2"/>
      <c r="YR923" s="2"/>
      <c r="YS923" s="2"/>
      <c r="YT923" s="2"/>
      <c r="YU923" s="2"/>
      <c r="YV923" s="2"/>
      <c r="YW923" s="2"/>
      <c r="YX923" s="2"/>
      <c r="YY923" s="2"/>
      <c r="YZ923" s="2"/>
      <c r="ZA923" s="2"/>
      <c r="ZB923" s="2"/>
      <c r="ZC923" s="2"/>
      <c r="ZD923" s="2"/>
      <c r="ZE923" s="2"/>
      <c r="ZF923" s="2"/>
      <c r="ZG923" s="2"/>
      <c r="ZH923" s="2"/>
      <c r="ZI923" s="2"/>
      <c r="ZJ923" s="2"/>
      <c r="ZK923" s="2"/>
      <c r="ZL923" s="2"/>
      <c r="ZM923" s="2"/>
      <c r="ZN923" s="2"/>
      <c r="ZO923" s="2"/>
      <c r="ZP923" s="2"/>
      <c r="ZQ923" s="2"/>
      <c r="ZR923" s="2"/>
      <c r="ZS923" s="2"/>
      <c r="ZT923" s="2"/>
      <c r="ZU923" s="2"/>
      <c r="ZV923" s="2"/>
      <c r="ZW923" s="2"/>
      <c r="ZX923" s="2"/>
      <c r="ZY923" s="2"/>
      <c r="ZZ923" s="2"/>
      <c r="AAA923" s="2"/>
      <c r="AAB923" s="2"/>
      <c r="AAC923" s="2"/>
      <c r="AAD923" s="2"/>
      <c r="AAE923" s="2"/>
      <c r="AAF923" s="2"/>
      <c r="AAG923" s="2"/>
      <c r="AAH923" s="2"/>
      <c r="AAI923" s="2"/>
      <c r="AAJ923" s="2"/>
      <c r="AAK923" s="2"/>
      <c r="AAL923" s="2"/>
      <c r="AAM923" s="2"/>
      <c r="AAN923" s="2"/>
      <c r="AAO923" s="2"/>
      <c r="AAP923" s="2"/>
      <c r="AAQ923" s="2"/>
      <c r="AAR923" s="2"/>
      <c r="AAS923" s="2"/>
      <c r="AAT923" s="2"/>
      <c r="AAU923" s="2"/>
      <c r="AAV923" s="2"/>
      <c r="AAW923" s="2"/>
      <c r="AAX923" s="2"/>
      <c r="AAY923" s="2"/>
      <c r="AAZ923" s="2"/>
      <c r="ABA923" s="2"/>
      <c r="ABB923" s="2"/>
      <c r="ABC923" s="2"/>
      <c r="ABD923" s="2"/>
      <c r="ABE923" s="2"/>
      <c r="ABF923" s="2"/>
      <c r="ABG923" s="2"/>
      <c r="ABH923" s="2"/>
      <c r="ABI923" s="2"/>
      <c r="ABJ923" s="2"/>
      <c r="ABK923" s="2"/>
      <c r="ABL923" s="2"/>
      <c r="ABM923" s="2"/>
      <c r="ABN923" s="2"/>
      <c r="ABO923" s="2"/>
      <c r="ABP923" s="2"/>
      <c r="ABQ923" s="2"/>
      <c r="ABR923" s="2"/>
      <c r="ABS923" s="2"/>
      <c r="ABT923" s="2"/>
      <c r="ABU923" s="2"/>
      <c r="ABV923" s="2"/>
      <c r="ABW923" s="2"/>
      <c r="ABX923" s="2"/>
      <c r="ABY923" s="2"/>
      <c r="ABZ923" s="2"/>
      <c r="ACA923" s="2"/>
      <c r="ACB923" s="2"/>
      <c r="ACC923" s="2"/>
      <c r="ACD923" s="2"/>
      <c r="ACE923" s="2"/>
      <c r="ACF923" s="2"/>
      <c r="ACG923" s="2"/>
      <c r="ACH923" s="2"/>
      <c r="ACI923" s="2"/>
      <c r="ACJ923" s="2"/>
      <c r="ACK923" s="2"/>
      <c r="ACL923" s="2"/>
      <c r="ACM923" s="2"/>
      <c r="ACN923" s="2"/>
      <c r="ACO923" s="2"/>
      <c r="ACP923" s="2"/>
      <c r="ACQ923" s="2"/>
      <c r="ACR923" s="2"/>
      <c r="ACS923" s="2"/>
      <c r="ACT923" s="2"/>
      <c r="ACU923" s="2"/>
      <c r="ACV923" s="2"/>
      <c r="ACW923" s="2"/>
      <c r="ACX923" s="2"/>
      <c r="ACY923" s="2"/>
      <c r="ACZ923" s="2"/>
      <c r="ADA923" s="2"/>
      <c r="ADB923" s="2"/>
      <c r="ADC923" s="2"/>
      <c r="ADD923" s="2"/>
      <c r="ADE923" s="2"/>
      <c r="ADF923" s="2"/>
      <c r="ADG923" s="2"/>
      <c r="ADH923" s="2"/>
      <c r="ADI923" s="2"/>
      <c r="ADJ923" s="2"/>
      <c r="ADK923" s="2"/>
      <c r="ADL923" s="2"/>
      <c r="ADM923" s="2"/>
      <c r="ADN923" s="2"/>
      <c r="ADO923" s="2"/>
      <c r="ADP923" s="2"/>
      <c r="ADQ923" s="2"/>
      <c r="ADR923" s="2"/>
      <c r="ADS923" s="2"/>
      <c r="ADT923" s="2"/>
      <c r="ADU923" s="2"/>
      <c r="ADV923" s="2"/>
      <c r="ADW923" s="2"/>
      <c r="ADX923" s="2"/>
      <c r="ADY923" s="2"/>
      <c r="ADZ923" s="2"/>
      <c r="AEA923" s="2"/>
      <c r="AEB923" s="2"/>
      <c r="AEC923" s="2"/>
      <c r="AED923" s="2"/>
      <c r="AEE923" s="2"/>
      <c r="AEF923" s="2"/>
      <c r="AEG923" s="2"/>
      <c r="AEH923" s="2"/>
      <c r="AEI923" s="2"/>
      <c r="AEJ923" s="2"/>
      <c r="AEK923" s="2"/>
      <c r="AEL923" s="2"/>
      <c r="AEM923" s="2"/>
      <c r="AEN923" s="2"/>
      <c r="AEO923" s="2"/>
      <c r="AEP923" s="2"/>
      <c r="AEQ923" s="2"/>
      <c r="AER923" s="2"/>
      <c r="AES923" s="2"/>
      <c r="AET923" s="2"/>
      <c r="AEU923" s="2"/>
      <c r="AEV923" s="2"/>
      <c r="AEW923" s="2"/>
      <c r="AEX923" s="2"/>
      <c r="AEY923" s="2"/>
      <c r="AEZ923" s="2"/>
      <c r="AFA923" s="2"/>
      <c r="AFB923" s="2"/>
      <c r="AFC923" s="2"/>
      <c r="AFD923" s="2"/>
      <c r="AFE923" s="2"/>
      <c r="AFF923" s="2"/>
      <c r="AFG923" s="2"/>
      <c r="AFH923" s="2"/>
      <c r="AFI923" s="2"/>
      <c r="AFJ923" s="2"/>
      <c r="AFK923" s="2"/>
      <c r="AFL923" s="2"/>
      <c r="AFM923" s="2"/>
      <c r="AFN923" s="2"/>
      <c r="AFO923" s="2"/>
      <c r="AFP923" s="2"/>
      <c r="AFQ923" s="2"/>
      <c r="AFR923" s="2"/>
      <c r="AFS923" s="2"/>
      <c r="AFT923" s="2"/>
      <c r="AFU923" s="2"/>
      <c r="AFV923" s="2"/>
      <c r="AFW923" s="2"/>
      <c r="AFX923" s="2"/>
      <c r="AFY923" s="2"/>
      <c r="AFZ923" s="2"/>
      <c r="AGA923" s="2"/>
      <c r="AGB923" s="2"/>
      <c r="AGC923" s="2"/>
      <c r="AGD923" s="2"/>
      <c r="AGE923" s="2"/>
      <c r="AGF923" s="2"/>
      <c r="AGG923" s="2"/>
      <c r="AGH923" s="2"/>
      <c r="AGI923" s="2"/>
      <c r="AGJ923" s="2"/>
      <c r="AGK923" s="2"/>
      <c r="AGL923" s="2"/>
      <c r="AGM923" s="2"/>
      <c r="AGN923" s="2"/>
      <c r="AGO923" s="2"/>
      <c r="AGP923" s="2"/>
      <c r="AGQ923" s="2"/>
      <c r="AGR923" s="2"/>
      <c r="AGS923" s="2"/>
      <c r="AGT923" s="2"/>
      <c r="AGU923" s="2"/>
      <c r="AGV923" s="2"/>
      <c r="AGW923" s="2"/>
      <c r="AGX923" s="2"/>
      <c r="AGY923" s="2"/>
      <c r="AGZ923" s="2"/>
      <c r="AHA923" s="2"/>
      <c r="AHB923" s="2"/>
      <c r="AHC923" s="2"/>
      <c r="AHD923" s="2"/>
      <c r="AHE923" s="2"/>
      <c r="AHF923" s="2"/>
      <c r="AHG923" s="2"/>
      <c r="AHH923" s="2"/>
      <c r="AHI923" s="2"/>
      <c r="AHJ923" s="2"/>
      <c r="AHK923" s="2"/>
      <c r="AHL923" s="2"/>
      <c r="AHM923" s="2"/>
      <c r="AHN923" s="2"/>
      <c r="AHO923" s="2"/>
      <c r="AHP923" s="2"/>
      <c r="AHQ923" s="2"/>
      <c r="AHR923" s="2"/>
      <c r="AHS923" s="2"/>
      <c r="AHT923" s="2"/>
      <c r="AHU923" s="2"/>
      <c r="AHV923" s="2"/>
      <c r="AHW923" s="2"/>
      <c r="AHX923" s="2"/>
      <c r="AHY923" s="2"/>
      <c r="AHZ923" s="2"/>
      <c r="AIA923" s="2"/>
      <c r="AIB923" s="2"/>
      <c r="AIC923" s="2"/>
      <c r="AID923" s="2"/>
      <c r="AIE923" s="2"/>
      <c r="AIF923" s="2"/>
      <c r="AIG923" s="2"/>
      <c r="AIH923" s="2"/>
      <c r="AII923" s="2"/>
      <c r="AIJ923" s="2"/>
      <c r="AIK923" s="2"/>
      <c r="AIL923" s="2"/>
      <c r="AIM923" s="2"/>
      <c r="AIN923" s="2"/>
      <c r="AIO923" s="2"/>
      <c r="AIP923" s="2"/>
      <c r="AIQ923" s="2"/>
      <c r="AIR923" s="2"/>
      <c r="AIS923" s="2"/>
      <c r="AIT923" s="2"/>
      <c r="AIU923" s="2"/>
      <c r="AIV923" s="2"/>
      <c r="AIW923" s="2"/>
      <c r="AIX923" s="2"/>
      <c r="AIY923" s="2"/>
      <c r="AIZ923" s="2"/>
      <c r="AJA923" s="2"/>
      <c r="AJB923" s="2"/>
      <c r="AJC923" s="2"/>
      <c r="AJD923" s="2"/>
      <c r="AJE923" s="2"/>
      <c r="AJF923" s="2"/>
      <c r="AJG923" s="2"/>
      <c r="AJH923" s="2"/>
      <c r="AJI923" s="2"/>
      <c r="AJJ923" s="2"/>
      <c r="AJK923" s="2"/>
      <c r="AJL923" s="2"/>
      <c r="AJM923" s="2"/>
      <c r="AJN923" s="2"/>
      <c r="AJO923" s="2"/>
      <c r="AJP923" s="2"/>
      <c r="AJQ923" s="2"/>
      <c r="AJR923" s="2"/>
      <c r="AJS923" s="2"/>
      <c r="AJT923" s="2"/>
      <c r="AJU923" s="2"/>
      <c r="AJV923" s="2"/>
      <c r="AJW923" s="2"/>
      <c r="AJX923" s="2"/>
      <c r="AJY923" s="2"/>
      <c r="AJZ923" s="2"/>
      <c r="AKA923" s="2"/>
      <c r="AKB923" s="2"/>
      <c r="AKC923" s="2"/>
      <c r="AKD923" s="2"/>
      <c r="AKE923" s="2"/>
      <c r="AKF923" s="2"/>
      <c r="AKG923" s="2"/>
      <c r="AKH923" s="2"/>
      <c r="AKI923" s="2"/>
      <c r="AKJ923" s="2"/>
      <c r="AKK923" s="2"/>
      <c r="AKL923" s="2"/>
      <c r="AKM923" s="2"/>
      <c r="AKN923" s="2"/>
      <c r="AKO923" s="2"/>
      <c r="AKP923" s="2"/>
      <c r="AKQ923" s="2"/>
      <c r="AKR923" s="2"/>
      <c r="AKS923" s="2"/>
      <c r="AKT923" s="2"/>
      <c r="AKU923" s="2"/>
      <c r="AKV923" s="2"/>
      <c r="AKW923" s="2"/>
      <c r="AKX923" s="2"/>
      <c r="AKY923" s="2"/>
      <c r="AKZ923" s="2"/>
      <c r="ALA923" s="2"/>
      <c r="ALB923" s="2"/>
      <c r="ALC923" s="2"/>
      <c r="ALD923" s="2"/>
      <c r="ALE923" s="2"/>
      <c r="ALF923" s="2"/>
      <c r="ALG923" s="2"/>
      <c r="ALH923" s="2"/>
      <c r="ALI923" s="2"/>
      <c r="ALJ923" s="2"/>
      <c r="ALK923" s="2"/>
      <c r="ALL923" s="2"/>
      <c r="ALM923" s="2"/>
      <c r="ALN923" s="2"/>
      <c r="ALO923" s="2"/>
      <c r="ALP923" s="2"/>
      <c r="ALQ923" s="2"/>
      <c r="ALR923" s="2"/>
      <c r="ALS923" s="2"/>
      <c r="ALT923" s="2"/>
      <c r="ALU923" s="2"/>
      <c r="ALV923" s="2"/>
      <c r="ALW923" s="2"/>
      <c r="ALX923" s="2"/>
      <c r="ALY923" s="2"/>
      <c r="ALZ923" s="2"/>
      <c r="AMA923" s="2"/>
      <c r="AMB923" s="2"/>
      <c r="AMC923" s="2"/>
      <c r="AMD923" s="2"/>
      <c r="AME923" s="2"/>
      <c r="AMF923" s="2"/>
      <c r="AMG923" s="2"/>
      <c r="AMH923" s="2"/>
      <c r="AMI923" s="2"/>
      <c r="AMJ923" s="2"/>
    </row>
    <row r="924" s="1" customFormat="1" ht="27.75" customHeight="1" spans="1:10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  <c r="KE924" s="2"/>
      <c r="KF924" s="2"/>
      <c r="KG924" s="2"/>
      <c r="KH924" s="2"/>
      <c r="KI924" s="2"/>
      <c r="KJ924" s="2"/>
      <c r="KK924" s="2"/>
      <c r="KL924" s="2"/>
      <c r="KM924" s="2"/>
      <c r="KN924" s="2"/>
      <c r="KO924" s="2"/>
      <c r="KP924" s="2"/>
      <c r="KQ924" s="2"/>
      <c r="KR924" s="2"/>
      <c r="KS924" s="2"/>
      <c r="KT924" s="2"/>
      <c r="KU924" s="2"/>
      <c r="KV924" s="2"/>
      <c r="KW924" s="2"/>
      <c r="KX924" s="2"/>
      <c r="KY924" s="2"/>
      <c r="KZ924" s="2"/>
      <c r="LA924" s="2"/>
      <c r="LB924" s="2"/>
      <c r="LC924" s="2"/>
      <c r="LD924" s="2"/>
      <c r="LE924" s="2"/>
      <c r="LF924" s="2"/>
      <c r="LG924" s="2"/>
      <c r="LH924" s="2"/>
      <c r="LI924" s="2"/>
      <c r="LJ924" s="2"/>
      <c r="LK924" s="2"/>
      <c r="LL924" s="2"/>
      <c r="LM924" s="2"/>
      <c r="LN924" s="2"/>
      <c r="LO924" s="2"/>
      <c r="LP924" s="2"/>
      <c r="LQ924" s="2"/>
      <c r="LR924" s="2"/>
      <c r="LS924" s="2"/>
      <c r="LT924" s="2"/>
      <c r="LU924" s="2"/>
      <c r="LV924" s="2"/>
      <c r="LW924" s="2"/>
      <c r="LX924" s="2"/>
      <c r="LY924" s="2"/>
      <c r="LZ924" s="2"/>
      <c r="MA924" s="2"/>
      <c r="MB924" s="2"/>
      <c r="MC924" s="2"/>
      <c r="MD924" s="2"/>
      <c r="ME924" s="2"/>
      <c r="MF924" s="2"/>
      <c r="MG924" s="2"/>
      <c r="MH924" s="2"/>
      <c r="MI924" s="2"/>
      <c r="MJ924" s="2"/>
      <c r="MK924" s="2"/>
      <c r="ML924" s="2"/>
      <c r="MM924" s="2"/>
      <c r="MN924" s="2"/>
      <c r="MO924" s="2"/>
      <c r="MP924" s="2"/>
      <c r="MQ924" s="2"/>
      <c r="MR924" s="2"/>
      <c r="MS924" s="2"/>
      <c r="MT924" s="2"/>
      <c r="MU924" s="2"/>
      <c r="MV924" s="2"/>
      <c r="MW924" s="2"/>
      <c r="MX924" s="2"/>
      <c r="MY924" s="2"/>
      <c r="MZ924" s="2"/>
      <c r="NA924" s="2"/>
      <c r="NB924" s="2"/>
      <c r="NC924" s="2"/>
      <c r="ND924" s="2"/>
      <c r="NE924" s="2"/>
      <c r="NF924" s="2"/>
      <c r="NG924" s="2"/>
      <c r="NH924" s="2"/>
      <c r="NI924" s="2"/>
      <c r="NJ924" s="2"/>
      <c r="NK924" s="2"/>
      <c r="NL924" s="2"/>
      <c r="NM924" s="2"/>
      <c r="NN924" s="2"/>
      <c r="NO924" s="2"/>
      <c r="NP924" s="2"/>
      <c r="NQ924" s="2"/>
      <c r="NR924" s="2"/>
      <c r="NS924" s="2"/>
      <c r="NT924" s="2"/>
      <c r="NU924" s="2"/>
      <c r="NV924" s="2"/>
      <c r="NW924" s="2"/>
      <c r="NX924" s="2"/>
      <c r="NY924" s="2"/>
      <c r="NZ924" s="2"/>
      <c r="OA924" s="2"/>
      <c r="OB924" s="2"/>
      <c r="OC924" s="2"/>
      <c r="OD924" s="2"/>
      <c r="OE924" s="2"/>
      <c r="OF924" s="2"/>
      <c r="OG924" s="2"/>
      <c r="OH924" s="2"/>
      <c r="OI924" s="2"/>
      <c r="OJ924" s="2"/>
      <c r="OK924" s="2"/>
      <c r="OL924" s="2"/>
      <c r="OM924" s="2"/>
      <c r="ON924" s="2"/>
      <c r="OO924" s="2"/>
      <c r="OP924" s="2"/>
      <c r="OQ924" s="2"/>
      <c r="OR924" s="2"/>
      <c r="OS924" s="2"/>
      <c r="OT924" s="2"/>
      <c r="OU924" s="2"/>
      <c r="OV924" s="2"/>
      <c r="OW924" s="2"/>
      <c r="OX924" s="2"/>
      <c r="OY924" s="2"/>
      <c r="OZ924" s="2"/>
      <c r="PA924" s="2"/>
      <c r="PB924" s="2"/>
      <c r="PC924" s="2"/>
      <c r="PD924" s="2"/>
      <c r="PE924" s="2"/>
      <c r="PF924" s="2"/>
      <c r="PG924" s="2"/>
      <c r="PH924" s="2"/>
      <c r="PI924" s="2"/>
      <c r="PJ924" s="2"/>
      <c r="PK924" s="2"/>
      <c r="PL924" s="2"/>
      <c r="PM924" s="2"/>
      <c r="PN924" s="2"/>
      <c r="PO924" s="2"/>
      <c r="PP924" s="2"/>
      <c r="PQ924" s="2"/>
      <c r="PR924" s="2"/>
      <c r="PS924" s="2"/>
      <c r="PT924" s="2"/>
      <c r="PU924" s="2"/>
      <c r="PV924" s="2"/>
      <c r="PW924" s="2"/>
      <c r="PX924" s="2"/>
      <c r="PY924" s="2"/>
      <c r="PZ924" s="2"/>
      <c r="QA924" s="2"/>
      <c r="QB924" s="2"/>
      <c r="QC924" s="2"/>
      <c r="QD924" s="2"/>
      <c r="QE924" s="2"/>
      <c r="QF924" s="2"/>
      <c r="QG924" s="2"/>
      <c r="QH924" s="2"/>
      <c r="QI924" s="2"/>
      <c r="QJ924" s="2"/>
      <c r="QK924" s="2"/>
      <c r="QL924" s="2"/>
      <c r="QM924" s="2"/>
      <c r="QN924" s="2"/>
      <c r="QO924" s="2"/>
      <c r="QP924" s="2"/>
      <c r="QQ924" s="2"/>
      <c r="QR924" s="2"/>
      <c r="QS924" s="2"/>
      <c r="QT924" s="2"/>
      <c r="QU924" s="2"/>
      <c r="QV924" s="2"/>
      <c r="QW924" s="2"/>
      <c r="QX924" s="2"/>
      <c r="QY924" s="2"/>
      <c r="QZ924" s="2"/>
      <c r="RA924" s="2"/>
      <c r="RB924" s="2"/>
      <c r="RC924" s="2"/>
      <c r="RD924" s="2"/>
      <c r="RE924" s="2"/>
      <c r="RF924" s="2"/>
      <c r="RG924" s="2"/>
      <c r="RH924" s="2"/>
      <c r="RI924" s="2"/>
      <c r="RJ924" s="2"/>
      <c r="RK924" s="2"/>
      <c r="RL924" s="2"/>
      <c r="RM924" s="2"/>
      <c r="RN924" s="2"/>
      <c r="RO924" s="2"/>
      <c r="RP924" s="2"/>
      <c r="RQ924" s="2"/>
      <c r="RR924" s="2"/>
      <c r="RS924" s="2"/>
      <c r="RT924" s="2"/>
      <c r="RU924" s="2"/>
      <c r="RV924" s="2"/>
      <c r="RW924" s="2"/>
      <c r="RX924" s="2"/>
      <c r="RY924" s="2"/>
      <c r="RZ924" s="2"/>
      <c r="SA924" s="2"/>
      <c r="SB924" s="2"/>
      <c r="SC924" s="2"/>
      <c r="SD924" s="2"/>
      <c r="SE924" s="2"/>
      <c r="SF924" s="2"/>
      <c r="SG924" s="2"/>
      <c r="SH924" s="2"/>
      <c r="SI924" s="2"/>
      <c r="SJ924" s="2"/>
      <c r="SK924" s="2"/>
      <c r="SL924" s="2"/>
      <c r="SM924" s="2"/>
      <c r="SN924" s="2"/>
      <c r="SO924" s="2"/>
      <c r="SP924" s="2"/>
      <c r="SQ924" s="2"/>
      <c r="SR924" s="2"/>
      <c r="SS924" s="2"/>
      <c r="ST924" s="2"/>
      <c r="SU924" s="2"/>
      <c r="SV924" s="2"/>
      <c r="SW924" s="2"/>
      <c r="SX924" s="2"/>
      <c r="SY924" s="2"/>
      <c r="SZ924" s="2"/>
      <c r="TA924" s="2"/>
      <c r="TB924" s="2"/>
      <c r="TC924" s="2"/>
      <c r="TD924" s="2"/>
      <c r="TE924" s="2"/>
      <c r="TF924" s="2"/>
      <c r="TG924" s="2"/>
      <c r="TH924" s="2"/>
      <c r="TI924" s="2"/>
      <c r="TJ924" s="2"/>
      <c r="TK924" s="2"/>
      <c r="TL924" s="2"/>
      <c r="TM924" s="2"/>
      <c r="TN924" s="2"/>
      <c r="TO924" s="2"/>
      <c r="TP924" s="2"/>
      <c r="TQ924" s="2"/>
      <c r="TR924" s="2"/>
      <c r="TS924" s="2"/>
      <c r="TT924" s="2"/>
      <c r="TU924" s="2"/>
      <c r="TV924" s="2"/>
      <c r="TW924" s="2"/>
      <c r="TX924" s="2"/>
      <c r="TY924" s="2"/>
      <c r="TZ924" s="2"/>
      <c r="UA924" s="2"/>
      <c r="UB924" s="2"/>
      <c r="UC924" s="2"/>
      <c r="UD924" s="2"/>
      <c r="UE924" s="2"/>
      <c r="UF924" s="2"/>
      <c r="UG924" s="2"/>
      <c r="UH924" s="2"/>
      <c r="UI924" s="2"/>
      <c r="UJ924" s="2"/>
      <c r="UK924" s="2"/>
      <c r="UL924" s="2"/>
      <c r="UM924" s="2"/>
      <c r="UN924" s="2"/>
      <c r="UO924" s="2"/>
      <c r="UP924" s="2"/>
      <c r="UQ924" s="2"/>
      <c r="UR924" s="2"/>
      <c r="US924" s="2"/>
      <c r="UT924" s="2"/>
      <c r="UU924" s="2"/>
      <c r="UV924" s="2"/>
      <c r="UW924" s="2"/>
      <c r="UX924" s="2"/>
      <c r="UY924" s="2"/>
      <c r="UZ924" s="2"/>
      <c r="VA924" s="2"/>
      <c r="VB924" s="2"/>
      <c r="VC924" s="2"/>
      <c r="VD924" s="2"/>
      <c r="VE924" s="2"/>
      <c r="VF924" s="2"/>
      <c r="VG924" s="2"/>
      <c r="VH924" s="2"/>
      <c r="VI924" s="2"/>
      <c r="VJ924" s="2"/>
      <c r="VK924" s="2"/>
      <c r="VL924" s="2"/>
      <c r="VM924" s="2"/>
      <c r="VN924" s="2"/>
      <c r="VO924" s="2"/>
      <c r="VP924" s="2"/>
      <c r="VQ924" s="2"/>
      <c r="VR924" s="2"/>
      <c r="VS924" s="2"/>
      <c r="VT924" s="2"/>
      <c r="VU924" s="2"/>
      <c r="VV924" s="2"/>
      <c r="VW924" s="2"/>
      <c r="VX924" s="2"/>
      <c r="VY924" s="2"/>
      <c r="VZ924" s="2"/>
      <c r="WA924" s="2"/>
      <c r="WB924" s="2"/>
      <c r="WC924" s="2"/>
      <c r="WD924" s="2"/>
      <c r="WE924" s="2"/>
      <c r="WF924" s="2"/>
      <c r="WG924" s="2"/>
      <c r="WH924" s="2"/>
      <c r="WI924" s="2"/>
      <c r="WJ924" s="2"/>
      <c r="WK924" s="2"/>
      <c r="WL924" s="2"/>
      <c r="WM924" s="2"/>
      <c r="WN924" s="2"/>
      <c r="WO924" s="2"/>
      <c r="WP924" s="2"/>
      <c r="WQ924" s="2"/>
      <c r="WR924" s="2"/>
      <c r="WS924" s="2"/>
      <c r="WT924" s="2"/>
      <c r="WU924" s="2"/>
      <c r="WV924" s="2"/>
      <c r="WW924" s="2"/>
      <c r="WX924" s="2"/>
      <c r="WY924" s="2"/>
      <c r="WZ924" s="2"/>
      <c r="XA924" s="2"/>
      <c r="XB924" s="2"/>
      <c r="XC924" s="2"/>
      <c r="XD924" s="2"/>
      <c r="XE924" s="2"/>
      <c r="XF924" s="2"/>
      <c r="XG924" s="2"/>
      <c r="XH924" s="2"/>
      <c r="XI924" s="2"/>
      <c r="XJ924" s="2"/>
      <c r="XK924" s="2"/>
      <c r="XL924" s="2"/>
      <c r="XM924" s="2"/>
      <c r="XN924" s="2"/>
      <c r="XO924" s="2"/>
      <c r="XP924" s="2"/>
      <c r="XQ924" s="2"/>
      <c r="XR924" s="2"/>
      <c r="XS924" s="2"/>
      <c r="XT924" s="2"/>
      <c r="XU924" s="2"/>
      <c r="XV924" s="2"/>
      <c r="XW924" s="2"/>
      <c r="XX924" s="2"/>
      <c r="XY924" s="2"/>
      <c r="XZ924" s="2"/>
      <c r="YA924" s="2"/>
      <c r="YB924" s="2"/>
      <c r="YC924" s="2"/>
      <c r="YD924" s="2"/>
      <c r="YE924" s="2"/>
      <c r="YF924" s="2"/>
      <c r="YG924" s="2"/>
      <c r="YH924" s="2"/>
      <c r="YI924" s="2"/>
      <c r="YJ924" s="2"/>
      <c r="YK924" s="2"/>
      <c r="YL924" s="2"/>
      <c r="YM924" s="2"/>
      <c r="YN924" s="2"/>
      <c r="YO924" s="2"/>
      <c r="YP924" s="2"/>
      <c r="YQ924" s="2"/>
      <c r="YR924" s="2"/>
      <c r="YS924" s="2"/>
      <c r="YT924" s="2"/>
      <c r="YU924" s="2"/>
      <c r="YV924" s="2"/>
      <c r="YW924" s="2"/>
      <c r="YX924" s="2"/>
      <c r="YY924" s="2"/>
      <c r="YZ924" s="2"/>
      <c r="ZA924" s="2"/>
      <c r="ZB924" s="2"/>
      <c r="ZC924" s="2"/>
      <c r="ZD924" s="2"/>
      <c r="ZE924" s="2"/>
      <c r="ZF924" s="2"/>
      <c r="ZG924" s="2"/>
      <c r="ZH924" s="2"/>
      <c r="ZI924" s="2"/>
      <c r="ZJ924" s="2"/>
      <c r="ZK924" s="2"/>
      <c r="ZL924" s="2"/>
      <c r="ZM924" s="2"/>
      <c r="ZN924" s="2"/>
      <c r="ZO924" s="2"/>
      <c r="ZP924" s="2"/>
      <c r="ZQ924" s="2"/>
      <c r="ZR924" s="2"/>
      <c r="ZS924" s="2"/>
      <c r="ZT924" s="2"/>
      <c r="ZU924" s="2"/>
      <c r="ZV924" s="2"/>
      <c r="ZW924" s="2"/>
      <c r="ZX924" s="2"/>
      <c r="ZY924" s="2"/>
      <c r="ZZ924" s="2"/>
      <c r="AAA924" s="2"/>
      <c r="AAB924" s="2"/>
      <c r="AAC924" s="2"/>
      <c r="AAD924" s="2"/>
      <c r="AAE924" s="2"/>
      <c r="AAF924" s="2"/>
      <c r="AAG924" s="2"/>
      <c r="AAH924" s="2"/>
      <c r="AAI924" s="2"/>
      <c r="AAJ924" s="2"/>
      <c r="AAK924" s="2"/>
      <c r="AAL924" s="2"/>
      <c r="AAM924" s="2"/>
      <c r="AAN924" s="2"/>
      <c r="AAO924" s="2"/>
      <c r="AAP924" s="2"/>
      <c r="AAQ924" s="2"/>
      <c r="AAR924" s="2"/>
      <c r="AAS924" s="2"/>
      <c r="AAT924" s="2"/>
      <c r="AAU924" s="2"/>
      <c r="AAV924" s="2"/>
      <c r="AAW924" s="2"/>
      <c r="AAX924" s="2"/>
      <c r="AAY924" s="2"/>
      <c r="AAZ924" s="2"/>
      <c r="ABA924" s="2"/>
      <c r="ABB924" s="2"/>
      <c r="ABC924" s="2"/>
      <c r="ABD924" s="2"/>
      <c r="ABE924" s="2"/>
      <c r="ABF924" s="2"/>
      <c r="ABG924" s="2"/>
      <c r="ABH924" s="2"/>
      <c r="ABI924" s="2"/>
      <c r="ABJ924" s="2"/>
      <c r="ABK924" s="2"/>
      <c r="ABL924" s="2"/>
      <c r="ABM924" s="2"/>
      <c r="ABN924" s="2"/>
      <c r="ABO924" s="2"/>
      <c r="ABP924" s="2"/>
      <c r="ABQ924" s="2"/>
      <c r="ABR924" s="2"/>
      <c r="ABS924" s="2"/>
      <c r="ABT924" s="2"/>
      <c r="ABU924" s="2"/>
      <c r="ABV924" s="2"/>
      <c r="ABW924" s="2"/>
      <c r="ABX924" s="2"/>
      <c r="ABY924" s="2"/>
      <c r="ABZ924" s="2"/>
      <c r="ACA924" s="2"/>
      <c r="ACB924" s="2"/>
      <c r="ACC924" s="2"/>
      <c r="ACD924" s="2"/>
      <c r="ACE924" s="2"/>
      <c r="ACF924" s="2"/>
      <c r="ACG924" s="2"/>
      <c r="ACH924" s="2"/>
      <c r="ACI924" s="2"/>
      <c r="ACJ924" s="2"/>
      <c r="ACK924" s="2"/>
      <c r="ACL924" s="2"/>
      <c r="ACM924" s="2"/>
      <c r="ACN924" s="2"/>
      <c r="ACO924" s="2"/>
      <c r="ACP924" s="2"/>
      <c r="ACQ924" s="2"/>
      <c r="ACR924" s="2"/>
      <c r="ACS924" s="2"/>
      <c r="ACT924" s="2"/>
      <c r="ACU924" s="2"/>
      <c r="ACV924" s="2"/>
      <c r="ACW924" s="2"/>
      <c r="ACX924" s="2"/>
      <c r="ACY924" s="2"/>
      <c r="ACZ924" s="2"/>
      <c r="ADA924" s="2"/>
      <c r="ADB924" s="2"/>
      <c r="ADC924" s="2"/>
      <c r="ADD924" s="2"/>
      <c r="ADE924" s="2"/>
      <c r="ADF924" s="2"/>
      <c r="ADG924" s="2"/>
      <c r="ADH924" s="2"/>
      <c r="ADI924" s="2"/>
      <c r="ADJ924" s="2"/>
      <c r="ADK924" s="2"/>
      <c r="ADL924" s="2"/>
      <c r="ADM924" s="2"/>
      <c r="ADN924" s="2"/>
      <c r="ADO924" s="2"/>
      <c r="ADP924" s="2"/>
      <c r="ADQ924" s="2"/>
      <c r="ADR924" s="2"/>
      <c r="ADS924" s="2"/>
      <c r="ADT924" s="2"/>
      <c r="ADU924" s="2"/>
      <c r="ADV924" s="2"/>
      <c r="ADW924" s="2"/>
      <c r="ADX924" s="2"/>
      <c r="ADY924" s="2"/>
      <c r="ADZ924" s="2"/>
      <c r="AEA924" s="2"/>
      <c r="AEB924" s="2"/>
      <c r="AEC924" s="2"/>
      <c r="AED924" s="2"/>
      <c r="AEE924" s="2"/>
      <c r="AEF924" s="2"/>
      <c r="AEG924" s="2"/>
      <c r="AEH924" s="2"/>
      <c r="AEI924" s="2"/>
      <c r="AEJ924" s="2"/>
      <c r="AEK924" s="2"/>
      <c r="AEL924" s="2"/>
      <c r="AEM924" s="2"/>
      <c r="AEN924" s="2"/>
      <c r="AEO924" s="2"/>
      <c r="AEP924" s="2"/>
      <c r="AEQ924" s="2"/>
      <c r="AER924" s="2"/>
      <c r="AES924" s="2"/>
      <c r="AET924" s="2"/>
      <c r="AEU924" s="2"/>
      <c r="AEV924" s="2"/>
      <c r="AEW924" s="2"/>
      <c r="AEX924" s="2"/>
      <c r="AEY924" s="2"/>
      <c r="AEZ924" s="2"/>
      <c r="AFA924" s="2"/>
      <c r="AFB924" s="2"/>
      <c r="AFC924" s="2"/>
      <c r="AFD924" s="2"/>
      <c r="AFE924" s="2"/>
      <c r="AFF924" s="2"/>
      <c r="AFG924" s="2"/>
      <c r="AFH924" s="2"/>
      <c r="AFI924" s="2"/>
      <c r="AFJ924" s="2"/>
      <c r="AFK924" s="2"/>
      <c r="AFL924" s="2"/>
      <c r="AFM924" s="2"/>
      <c r="AFN924" s="2"/>
      <c r="AFO924" s="2"/>
      <c r="AFP924" s="2"/>
      <c r="AFQ924" s="2"/>
      <c r="AFR924" s="2"/>
      <c r="AFS924" s="2"/>
      <c r="AFT924" s="2"/>
      <c r="AFU924" s="2"/>
      <c r="AFV924" s="2"/>
      <c r="AFW924" s="2"/>
      <c r="AFX924" s="2"/>
      <c r="AFY924" s="2"/>
      <c r="AFZ924" s="2"/>
      <c r="AGA924" s="2"/>
      <c r="AGB924" s="2"/>
      <c r="AGC924" s="2"/>
      <c r="AGD924" s="2"/>
      <c r="AGE924" s="2"/>
      <c r="AGF924" s="2"/>
      <c r="AGG924" s="2"/>
      <c r="AGH924" s="2"/>
      <c r="AGI924" s="2"/>
      <c r="AGJ924" s="2"/>
      <c r="AGK924" s="2"/>
      <c r="AGL924" s="2"/>
      <c r="AGM924" s="2"/>
      <c r="AGN924" s="2"/>
      <c r="AGO924" s="2"/>
      <c r="AGP924" s="2"/>
      <c r="AGQ924" s="2"/>
      <c r="AGR924" s="2"/>
      <c r="AGS924" s="2"/>
      <c r="AGT924" s="2"/>
      <c r="AGU924" s="2"/>
      <c r="AGV924" s="2"/>
      <c r="AGW924" s="2"/>
      <c r="AGX924" s="2"/>
      <c r="AGY924" s="2"/>
      <c r="AGZ924" s="2"/>
      <c r="AHA924" s="2"/>
      <c r="AHB924" s="2"/>
      <c r="AHC924" s="2"/>
      <c r="AHD924" s="2"/>
      <c r="AHE924" s="2"/>
      <c r="AHF924" s="2"/>
      <c r="AHG924" s="2"/>
      <c r="AHH924" s="2"/>
      <c r="AHI924" s="2"/>
      <c r="AHJ924" s="2"/>
      <c r="AHK924" s="2"/>
      <c r="AHL924" s="2"/>
      <c r="AHM924" s="2"/>
      <c r="AHN924" s="2"/>
      <c r="AHO924" s="2"/>
      <c r="AHP924" s="2"/>
      <c r="AHQ924" s="2"/>
      <c r="AHR924" s="2"/>
      <c r="AHS924" s="2"/>
      <c r="AHT924" s="2"/>
      <c r="AHU924" s="2"/>
      <c r="AHV924" s="2"/>
      <c r="AHW924" s="2"/>
      <c r="AHX924" s="2"/>
      <c r="AHY924" s="2"/>
      <c r="AHZ924" s="2"/>
      <c r="AIA924" s="2"/>
      <c r="AIB924" s="2"/>
      <c r="AIC924" s="2"/>
      <c r="AID924" s="2"/>
      <c r="AIE924" s="2"/>
      <c r="AIF924" s="2"/>
      <c r="AIG924" s="2"/>
      <c r="AIH924" s="2"/>
      <c r="AII924" s="2"/>
      <c r="AIJ924" s="2"/>
      <c r="AIK924" s="2"/>
      <c r="AIL924" s="2"/>
      <c r="AIM924" s="2"/>
      <c r="AIN924" s="2"/>
      <c r="AIO924" s="2"/>
      <c r="AIP924" s="2"/>
      <c r="AIQ924" s="2"/>
      <c r="AIR924" s="2"/>
      <c r="AIS924" s="2"/>
      <c r="AIT924" s="2"/>
      <c r="AIU924" s="2"/>
      <c r="AIV924" s="2"/>
      <c r="AIW924" s="2"/>
      <c r="AIX924" s="2"/>
      <c r="AIY924" s="2"/>
      <c r="AIZ924" s="2"/>
      <c r="AJA924" s="2"/>
      <c r="AJB924" s="2"/>
      <c r="AJC924" s="2"/>
      <c r="AJD924" s="2"/>
      <c r="AJE924" s="2"/>
      <c r="AJF924" s="2"/>
      <c r="AJG924" s="2"/>
      <c r="AJH924" s="2"/>
      <c r="AJI924" s="2"/>
      <c r="AJJ924" s="2"/>
      <c r="AJK924" s="2"/>
      <c r="AJL924" s="2"/>
      <c r="AJM924" s="2"/>
      <c r="AJN924" s="2"/>
      <c r="AJO924" s="2"/>
      <c r="AJP924" s="2"/>
      <c r="AJQ924" s="2"/>
      <c r="AJR924" s="2"/>
      <c r="AJS924" s="2"/>
      <c r="AJT924" s="2"/>
      <c r="AJU924" s="2"/>
      <c r="AJV924" s="2"/>
      <c r="AJW924" s="2"/>
      <c r="AJX924" s="2"/>
      <c r="AJY924" s="2"/>
      <c r="AJZ924" s="2"/>
      <c r="AKA924" s="2"/>
      <c r="AKB924" s="2"/>
      <c r="AKC924" s="2"/>
      <c r="AKD924" s="2"/>
      <c r="AKE924" s="2"/>
      <c r="AKF924" s="2"/>
      <c r="AKG924" s="2"/>
      <c r="AKH924" s="2"/>
      <c r="AKI924" s="2"/>
      <c r="AKJ924" s="2"/>
      <c r="AKK924" s="2"/>
      <c r="AKL924" s="2"/>
      <c r="AKM924" s="2"/>
      <c r="AKN924" s="2"/>
      <c r="AKO924" s="2"/>
      <c r="AKP924" s="2"/>
      <c r="AKQ924" s="2"/>
      <c r="AKR924" s="2"/>
      <c r="AKS924" s="2"/>
      <c r="AKT924" s="2"/>
      <c r="AKU924" s="2"/>
      <c r="AKV924" s="2"/>
      <c r="AKW924" s="2"/>
      <c r="AKX924" s="2"/>
      <c r="AKY924" s="2"/>
      <c r="AKZ924" s="2"/>
      <c r="ALA924" s="2"/>
      <c r="ALB924" s="2"/>
      <c r="ALC924" s="2"/>
      <c r="ALD924" s="2"/>
      <c r="ALE924" s="2"/>
      <c r="ALF924" s="2"/>
      <c r="ALG924" s="2"/>
      <c r="ALH924" s="2"/>
      <c r="ALI924" s="2"/>
      <c r="ALJ924" s="2"/>
      <c r="ALK924" s="2"/>
      <c r="ALL924" s="2"/>
      <c r="ALM924" s="2"/>
      <c r="ALN924" s="2"/>
      <c r="ALO924" s="2"/>
      <c r="ALP924" s="2"/>
      <c r="ALQ924" s="2"/>
      <c r="ALR924" s="2"/>
      <c r="ALS924" s="2"/>
      <c r="ALT924" s="2"/>
      <c r="ALU924" s="2"/>
      <c r="ALV924" s="2"/>
      <c r="ALW924" s="2"/>
      <c r="ALX924" s="2"/>
      <c r="ALY924" s="2"/>
      <c r="ALZ924" s="2"/>
      <c r="AMA924" s="2"/>
      <c r="AMB924" s="2"/>
      <c r="AMC924" s="2"/>
      <c r="AMD924" s="2"/>
      <c r="AME924" s="2"/>
      <c r="AMF924" s="2"/>
      <c r="AMG924" s="2"/>
      <c r="AMH924" s="2"/>
      <c r="AMI924" s="2"/>
      <c r="AMJ924" s="2"/>
    </row>
    <row r="925" s="1" customFormat="1" ht="27.75" customHeight="1" spans="1:102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  <c r="KE925" s="2"/>
      <c r="KF925" s="2"/>
      <c r="KG925" s="2"/>
      <c r="KH925" s="2"/>
      <c r="KI925" s="2"/>
      <c r="KJ925" s="2"/>
      <c r="KK925" s="2"/>
      <c r="KL925" s="2"/>
      <c r="KM925" s="2"/>
      <c r="KN925" s="2"/>
      <c r="KO925" s="2"/>
      <c r="KP925" s="2"/>
      <c r="KQ925" s="2"/>
      <c r="KR925" s="2"/>
      <c r="KS925" s="2"/>
      <c r="KT925" s="2"/>
      <c r="KU925" s="2"/>
      <c r="KV925" s="2"/>
      <c r="KW925" s="2"/>
      <c r="KX925" s="2"/>
      <c r="KY925" s="2"/>
      <c r="KZ925" s="2"/>
      <c r="LA925" s="2"/>
      <c r="LB925" s="2"/>
      <c r="LC925" s="2"/>
      <c r="LD925" s="2"/>
      <c r="LE925" s="2"/>
      <c r="LF925" s="2"/>
      <c r="LG925" s="2"/>
      <c r="LH925" s="2"/>
      <c r="LI925" s="2"/>
      <c r="LJ925" s="2"/>
      <c r="LK925" s="2"/>
      <c r="LL925" s="2"/>
      <c r="LM925" s="2"/>
      <c r="LN925" s="2"/>
      <c r="LO925" s="2"/>
      <c r="LP925" s="2"/>
      <c r="LQ925" s="2"/>
      <c r="LR925" s="2"/>
      <c r="LS925" s="2"/>
      <c r="LT925" s="2"/>
      <c r="LU925" s="2"/>
      <c r="LV925" s="2"/>
      <c r="LW925" s="2"/>
      <c r="LX925" s="2"/>
      <c r="LY925" s="2"/>
      <c r="LZ925" s="2"/>
      <c r="MA925" s="2"/>
      <c r="MB925" s="2"/>
      <c r="MC925" s="2"/>
      <c r="MD925" s="2"/>
      <c r="ME925" s="2"/>
      <c r="MF925" s="2"/>
      <c r="MG925" s="2"/>
      <c r="MH925" s="2"/>
      <c r="MI925" s="2"/>
      <c r="MJ925" s="2"/>
      <c r="MK925" s="2"/>
      <c r="ML925" s="2"/>
      <c r="MM925" s="2"/>
      <c r="MN925" s="2"/>
      <c r="MO925" s="2"/>
      <c r="MP925" s="2"/>
      <c r="MQ925" s="2"/>
      <c r="MR925" s="2"/>
      <c r="MS925" s="2"/>
      <c r="MT925" s="2"/>
      <c r="MU925" s="2"/>
      <c r="MV925" s="2"/>
      <c r="MW925" s="2"/>
      <c r="MX925" s="2"/>
      <c r="MY925" s="2"/>
      <c r="MZ925" s="2"/>
      <c r="NA925" s="2"/>
      <c r="NB925" s="2"/>
      <c r="NC925" s="2"/>
      <c r="ND925" s="2"/>
      <c r="NE925" s="2"/>
      <c r="NF925" s="2"/>
      <c r="NG925" s="2"/>
      <c r="NH925" s="2"/>
      <c r="NI925" s="2"/>
      <c r="NJ925" s="2"/>
      <c r="NK925" s="2"/>
      <c r="NL925" s="2"/>
      <c r="NM925" s="2"/>
      <c r="NN925" s="2"/>
      <c r="NO925" s="2"/>
      <c r="NP925" s="2"/>
      <c r="NQ925" s="2"/>
      <c r="NR925" s="2"/>
      <c r="NS925" s="2"/>
      <c r="NT925" s="2"/>
      <c r="NU925" s="2"/>
      <c r="NV925" s="2"/>
      <c r="NW925" s="2"/>
      <c r="NX925" s="2"/>
      <c r="NY925" s="2"/>
      <c r="NZ925" s="2"/>
      <c r="OA925" s="2"/>
      <c r="OB925" s="2"/>
      <c r="OC925" s="2"/>
      <c r="OD925" s="2"/>
      <c r="OE925" s="2"/>
      <c r="OF925" s="2"/>
      <c r="OG925" s="2"/>
      <c r="OH925" s="2"/>
      <c r="OI925" s="2"/>
      <c r="OJ925" s="2"/>
      <c r="OK925" s="2"/>
      <c r="OL925" s="2"/>
      <c r="OM925" s="2"/>
      <c r="ON925" s="2"/>
      <c r="OO925" s="2"/>
      <c r="OP925" s="2"/>
      <c r="OQ925" s="2"/>
      <c r="OR925" s="2"/>
      <c r="OS925" s="2"/>
      <c r="OT925" s="2"/>
      <c r="OU925" s="2"/>
      <c r="OV925" s="2"/>
      <c r="OW925" s="2"/>
      <c r="OX925" s="2"/>
      <c r="OY925" s="2"/>
      <c r="OZ925" s="2"/>
      <c r="PA925" s="2"/>
      <c r="PB925" s="2"/>
      <c r="PC925" s="2"/>
      <c r="PD925" s="2"/>
      <c r="PE925" s="2"/>
      <c r="PF925" s="2"/>
      <c r="PG925" s="2"/>
      <c r="PH925" s="2"/>
      <c r="PI925" s="2"/>
      <c r="PJ925" s="2"/>
      <c r="PK925" s="2"/>
      <c r="PL925" s="2"/>
      <c r="PM925" s="2"/>
      <c r="PN925" s="2"/>
      <c r="PO925" s="2"/>
      <c r="PP925" s="2"/>
      <c r="PQ925" s="2"/>
      <c r="PR925" s="2"/>
      <c r="PS925" s="2"/>
      <c r="PT925" s="2"/>
      <c r="PU925" s="2"/>
      <c r="PV925" s="2"/>
      <c r="PW925" s="2"/>
      <c r="PX925" s="2"/>
      <c r="PY925" s="2"/>
      <c r="PZ925" s="2"/>
      <c r="QA925" s="2"/>
      <c r="QB925" s="2"/>
      <c r="QC925" s="2"/>
      <c r="QD925" s="2"/>
      <c r="QE925" s="2"/>
      <c r="QF925" s="2"/>
      <c r="QG925" s="2"/>
      <c r="QH925" s="2"/>
      <c r="QI925" s="2"/>
      <c r="QJ925" s="2"/>
      <c r="QK925" s="2"/>
      <c r="QL925" s="2"/>
      <c r="QM925" s="2"/>
      <c r="QN925" s="2"/>
      <c r="QO925" s="2"/>
      <c r="QP925" s="2"/>
      <c r="QQ925" s="2"/>
      <c r="QR925" s="2"/>
      <c r="QS925" s="2"/>
      <c r="QT925" s="2"/>
      <c r="QU925" s="2"/>
      <c r="QV925" s="2"/>
      <c r="QW925" s="2"/>
      <c r="QX925" s="2"/>
      <c r="QY925" s="2"/>
      <c r="QZ925" s="2"/>
      <c r="RA925" s="2"/>
      <c r="RB925" s="2"/>
      <c r="RC925" s="2"/>
      <c r="RD925" s="2"/>
      <c r="RE925" s="2"/>
      <c r="RF925" s="2"/>
      <c r="RG925" s="2"/>
      <c r="RH925" s="2"/>
      <c r="RI925" s="2"/>
      <c r="RJ925" s="2"/>
      <c r="RK925" s="2"/>
      <c r="RL925" s="2"/>
      <c r="RM925" s="2"/>
      <c r="RN925" s="2"/>
      <c r="RO925" s="2"/>
      <c r="RP925" s="2"/>
      <c r="RQ925" s="2"/>
      <c r="RR925" s="2"/>
      <c r="RS925" s="2"/>
      <c r="RT925" s="2"/>
      <c r="RU925" s="2"/>
      <c r="RV925" s="2"/>
      <c r="RW925" s="2"/>
      <c r="RX925" s="2"/>
      <c r="RY925" s="2"/>
      <c r="RZ925" s="2"/>
      <c r="SA925" s="2"/>
      <c r="SB925" s="2"/>
      <c r="SC925" s="2"/>
      <c r="SD925" s="2"/>
      <c r="SE925" s="2"/>
      <c r="SF925" s="2"/>
      <c r="SG925" s="2"/>
      <c r="SH925" s="2"/>
      <c r="SI925" s="2"/>
      <c r="SJ925" s="2"/>
      <c r="SK925" s="2"/>
      <c r="SL925" s="2"/>
      <c r="SM925" s="2"/>
      <c r="SN925" s="2"/>
      <c r="SO925" s="2"/>
      <c r="SP925" s="2"/>
      <c r="SQ925" s="2"/>
      <c r="SR925" s="2"/>
      <c r="SS925" s="2"/>
      <c r="ST925" s="2"/>
      <c r="SU925" s="2"/>
      <c r="SV925" s="2"/>
      <c r="SW925" s="2"/>
      <c r="SX925" s="2"/>
      <c r="SY925" s="2"/>
      <c r="SZ925" s="2"/>
      <c r="TA925" s="2"/>
      <c r="TB925" s="2"/>
      <c r="TC925" s="2"/>
      <c r="TD925" s="2"/>
      <c r="TE925" s="2"/>
      <c r="TF925" s="2"/>
      <c r="TG925" s="2"/>
      <c r="TH925" s="2"/>
      <c r="TI925" s="2"/>
      <c r="TJ925" s="2"/>
      <c r="TK925" s="2"/>
      <c r="TL925" s="2"/>
      <c r="TM925" s="2"/>
      <c r="TN925" s="2"/>
      <c r="TO925" s="2"/>
      <c r="TP925" s="2"/>
      <c r="TQ925" s="2"/>
      <c r="TR925" s="2"/>
      <c r="TS925" s="2"/>
      <c r="TT925" s="2"/>
      <c r="TU925" s="2"/>
      <c r="TV925" s="2"/>
      <c r="TW925" s="2"/>
      <c r="TX925" s="2"/>
      <c r="TY925" s="2"/>
      <c r="TZ925" s="2"/>
      <c r="UA925" s="2"/>
      <c r="UB925" s="2"/>
      <c r="UC925" s="2"/>
      <c r="UD925" s="2"/>
      <c r="UE925" s="2"/>
      <c r="UF925" s="2"/>
      <c r="UG925" s="2"/>
      <c r="UH925" s="2"/>
      <c r="UI925" s="2"/>
      <c r="UJ925" s="2"/>
      <c r="UK925" s="2"/>
      <c r="UL925" s="2"/>
      <c r="UM925" s="2"/>
      <c r="UN925" s="2"/>
      <c r="UO925" s="2"/>
      <c r="UP925" s="2"/>
      <c r="UQ925" s="2"/>
      <c r="UR925" s="2"/>
      <c r="US925" s="2"/>
      <c r="UT925" s="2"/>
      <c r="UU925" s="2"/>
      <c r="UV925" s="2"/>
      <c r="UW925" s="2"/>
      <c r="UX925" s="2"/>
      <c r="UY925" s="2"/>
      <c r="UZ925" s="2"/>
      <c r="VA925" s="2"/>
      <c r="VB925" s="2"/>
      <c r="VC925" s="2"/>
      <c r="VD925" s="2"/>
      <c r="VE925" s="2"/>
      <c r="VF925" s="2"/>
      <c r="VG925" s="2"/>
      <c r="VH925" s="2"/>
      <c r="VI925" s="2"/>
      <c r="VJ925" s="2"/>
      <c r="VK925" s="2"/>
      <c r="VL925" s="2"/>
      <c r="VM925" s="2"/>
      <c r="VN925" s="2"/>
      <c r="VO925" s="2"/>
      <c r="VP925" s="2"/>
      <c r="VQ925" s="2"/>
      <c r="VR925" s="2"/>
      <c r="VS925" s="2"/>
      <c r="VT925" s="2"/>
      <c r="VU925" s="2"/>
      <c r="VV925" s="2"/>
      <c r="VW925" s="2"/>
      <c r="VX925" s="2"/>
      <c r="VY925" s="2"/>
      <c r="VZ925" s="2"/>
      <c r="WA925" s="2"/>
      <c r="WB925" s="2"/>
      <c r="WC925" s="2"/>
      <c r="WD925" s="2"/>
      <c r="WE925" s="2"/>
      <c r="WF925" s="2"/>
      <c r="WG925" s="2"/>
      <c r="WH925" s="2"/>
      <c r="WI925" s="2"/>
      <c r="WJ925" s="2"/>
      <c r="WK925" s="2"/>
      <c r="WL925" s="2"/>
      <c r="WM925" s="2"/>
      <c r="WN925" s="2"/>
      <c r="WO925" s="2"/>
      <c r="WP925" s="2"/>
      <c r="WQ925" s="2"/>
      <c r="WR925" s="2"/>
      <c r="WS925" s="2"/>
      <c r="WT925" s="2"/>
      <c r="WU925" s="2"/>
      <c r="WV925" s="2"/>
      <c r="WW925" s="2"/>
      <c r="WX925" s="2"/>
      <c r="WY925" s="2"/>
      <c r="WZ925" s="2"/>
      <c r="XA925" s="2"/>
      <c r="XB925" s="2"/>
      <c r="XC925" s="2"/>
      <c r="XD925" s="2"/>
      <c r="XE925" s="2"/>
      <c r="XF925" s="2"/>
      <c r="XG925" s="2"/>
      <c r="XH925" s="2"/>
      <c r="XI925" s="2"/>
      <c r="XJ925" s="2"/>
      <c r="XK925" s="2"/>
      <c r="XL925" s="2"/>
      <c r="XM925" s="2"/>
      <c r="XN925" s="2"/>
      <c r="XO925" s="2"/>
      <c r="XP925" s="2"/>
      <c r="XQ925" s="2"/>
      <c r="XR925" s="2"/>
      <c r="XS925" s="2"/>
      <c r="XT925" s="2"/>
      <c r="XU925" s="2"/>
      <c r="XV925" s="2"/>
      <c r="XW925" s="2"/>
      <c r="XX925" s="2"/>
      <c r="XY925" s="2"/>
      <c r="XZ925" s="2"/>
      <c r="YA925" s="2"/>
      <c r="YB925" s="2"/>
      <c r="YC925" s="2"/>
      <c r="YD925" s="2"/>
      <c r="YE925" s="2"/>
      <c r="YF925" s="2"/>
      <c r="YG925" s="2"/>
      <c r="YH925" s="2"/>
      <c r="YI925" s="2"/>
      <c r="YJ925" s="2"/>
      <c r="YK925" s="2"/>
      <c r="YL925" s="2"/>
      <c r="YM925" s="2"/>
      <c r="YN925" s="2"/>
      <c r="YO925" s="2"/>
      <c r="YP925" s="2"/>
      <c r="YQ925" s="2"/>
      <c r="YR925" s="2"/>
      <c r="YS925" s="2"/>
      <c r="YT925" s="2"/>
      <c r="YU925" s="2"/>
      <c r="YV925" s="2"/>
      <c r="YW925" s="2"/>
      <c r="YX925" s="2"/>
      <c r="YY925" s="2"/>
      <c r="YZ925" s="2"/>
      <c r="ZA925" s="2"/>
      <c r="ZB925" s="2"/>
      <c r="ZC925" s="2"/>
      <c r="ZD925" s="2"/>
      <c r="ZE925" s="2"/>
      <c r="ZF925" s="2"/>
      <c r="ZG925" s="2"/>
      <c r="ZH925" s="2"/>
      <c r="ZI925" s="2"/>
      <c r="ZJ925" s="2"/>
      <c r="ZK925" s="2"/>
      <c r="ZL925" s="2"/>
      <c r="ZM925" s="2"/>
      <c r="ZN925" s="2"/>
      <c r="ZO925" s="2"/>
      <c r="ZP925" s="2"/>
      <c r="ZQ925" s="2"/>
      <c r="ZR925" s="2"/>
      <c r="ZS925" s="2"/>
      <c r="ZT925" s="2"/>
      <c r="ZU925" s="2"/>
      <c r="ZV925" s="2"/>
      <c r="ZW925" s="2"/>
      <c r="ZX925" s="2"/>
      <c r="ZY925" s="2"/>
      <c r="ZZ925" s="2"/>
      <c r="AAA925" s="2"/>
      <c r="AAB925" s="2"/>
      <c r="AAC925" s="2"/>
      <c r="AAD925" s="2"/>
      <c r="AAE925" s="2"/>
      <c r="AAF925" s="2"/>
      <c r="AAG925" s="2"/>
      <c r="AAH925" s="2"/>
      <c r="AAI925" s="2"/>
      <c r="AAJ925" s="2"/>
      <c r="AAK925" s="2"/>
      <c r="AAL925" s="2"/>
      <c r="AAM925" s="2"/>
      <c r="AAN925" s="2"/>
      <c r="AAO925" s="2"/>
      <c r="AAP925" s="2"/>
      <c r="AAQ925" s="2"/>
      <c r="AAR925" s="2"/>
      <c r="AAS925" s="2"/>
      <c r="AAT925" s="2"/>
      <c r="AAU925" s="2"/>
      <c r="AAV925" s="2"/>
      <c r="AAW925" s="2"/>
      <c r="AAX925" s="2"/>
      <c r="AAY925" s="2"/>
      <c r="AAZ925" s="2"/>
      <c r="ABA925" s="2"/>
      <c r="ABB925" s="2"/>
      <c r="ABC925" s="2"/>
      <c r="ABD925" s="2"/>
      <c r="ABE925" s="2"/>
      <c r="ABF925" s="2"/>
      <c r="ABG925" s="2"/>
      <c r="ABH925" s="2"/>
      <c r="ABI925" s="2"/>
      <c r="ABJ925" s="2"/>
      <c r="ABK925" s="2"/>
      <c r="ABL925" s="2"/>
      <c r="ABM925" s="2"/>
      <c r="ABN925" s="2"/>
      <c r="ABO925" s="2"/>
      <c r="ABP925" s="2"/>
      <c r="ABQ925" s="2"/>
      <c r="ABR925" s="2"/>
      <c r="ABS925" s="2"/>
      <c r="ABT925" s="2"/>
      <c r="ABU925" s="2"/>
      <c r="ABV925" s="2"/>
      <c r="ABW925" s="2"/>
      <c r="ABX925" s="2"/>
      <c r="ABY925" s="2"/>
      <c r="ABZ925" s="2"/>
      <c r="ACA925" s="2"/>
      <c r="ACB925" s="2"/>
      <c r="ACC925" s="2"/>
      <c r="ACD925" s="2"/>
      <c r="ACE925" s="2"/>
      <c r="ACF925" s="2"/>
      <c r="ACG925" s="2"/>
      <c r="ACH925" s="2"/>
      <c r="ACI925" s="2"/>
      <c r="ACJ925" s="2"/>
      <c r="ACK925" s="2"/>
      <c r="ACL925" s="2"/>
      <c r="ACM925" s="2"/>
      <c r="ACN925" s="2"/>
      <c r="ACO925" s="2"/>
      <c r="ACP925" s="2"/>
      <c r="ACQ925" s="2"/>
      <c r="ACR925" s="2"/>
      <c r="ACS925" s="2"/>
      <c r="ACT925" s="2"/>
      <c r="ACU925" s="2"/>
      <c r="ACV925" s="2"/>
      <c r="ACW925" s="2"/>
      <c r="ACX925" s="2"/>
      <c r="ACY925" s="2"/>
      <c r="ACZ925" s="2"/>
      <c r="ADA925" s="2"/>
      <c r="ADB925" s="2"/>
      <c r="ADC925" s="2"/>
      <c r="ADD925" s="2"/>
      <c r="ADE925" s="2"/>
      <c r="ADF925" s="2"/>
      <c r="ADG925" s="2"/>
      <c r="ADH925" s="2"/>
      <c r="ADI925" s="2"/>
      <c r="ADJ925" s="2"/>
      <c r="ADK925" s="2"/>
      <c r="ADL925" s="2"/>
      <c r="ADM925" s="2"/>
      <c r="ADN925" s="2"/>
      <c r="ADO925" s="2"/>
      <c r="ADP925" s="2"/>
      <c r="ADQ925" s="2"/>
      <c r="ADR925" s="2"/>
      <c r="ADS925" s="2"/>
      <c r="ADT925" s="2"/>
      <c r="ADU925" s="2"/>
      <c r="ADV925" s="2"/>
      <c r="ADW925" s="2"/>
      <c r="ADX925" s="2"/>
      <c r="ADY925" s="2"/>
      <c r="ADZ925" s="2"/>
      <c r="AEA925" s="2"/>
      <c r="AEB925" s="2"/>
      <c r="AEC925" s="2"/>
      <c r="AED925" s="2"/>
      <c r="AEE925" s="2"/>
      <c r="AEF925" s="2"/>
      <c r="AEG925" s="2"/>
      <c r="AEH925" s="2"/>
      <c r="AEI925" s="2"/>
      <c r="AEJ925" s="2"/>
      <c r="AEK925" s="2"/>
      <c r="AEL925" s="2"/>
      <c r="AEM925" s="2"/>
      <c r="AEN925" s="2"/>
      <c r="AEO925" s="2"/>
      <c r="AEP925" s="2"/>
      <c r="AEQ925" s="2"/>
      <c r="AER925" s="2"/>
      <c r="AES925" s="2"/>
      <c r="AET925" s="2"/>
      <c r="AEU925" s="2"/>
      <c r="AEV925" s="2"/>
      <c r="AEW925" s="2"/>
      <c r="AEX925" s="2"/>
      <c r="AEY925" s="2"/>
      <c r="AEZ925" s="2"/>
      <c r="AFA925" s="2"/>
      <c r="AFB925" s="2"/>
      <c r="AFC925" s="2"/>
      <c r="AFD925" s="2"/>
      <c r="AFE925" s="2"/>
      <c r="AFF925" s="2"/>
      <c r="AFG925" s="2"/>
      <c r="AFH925" s="2"/>
      <c r="AFI925" s="2"/>
      <c r="AFJ925" s="2"/>
      <c r="AFK925" s="2"/>
      <c r="AFL925" s="2"/>
      <c r="AFM925" s="2"/>
      <c r="AFN925" s="2"/>
      <c r="AFO925" s="2"/>
      <c r="AFP925" s="2"/>
      <c r="AFQ925" s="2"/>
      <c r="AFR925" s="2"/>
      <c r="AFS925" s="2"/>
      <c r="AFT925" s="2"/>
      <c r="AFU925" s="2"/>
      <c r="AFV925" s="2"/>
      <c r="AFW925" s="2"/>
      <c r="AFX925" s="2"/>
      <c r="AFY925" s="2"/>
      <c r="AFZ925" s="2"/>
      <c r="AGA925" s="2"/>
      <c r="AGB925" s="2"/>
      <c r="AGC925" s="2"/>
      <c r="AGD925" s="2"/>
      <c r="AGE925" s="2"/>
      <c r="AGF925" s="2"/>
      <c r="AGG925" s="2"/>
      <c r="AGH925" s="2"/>
      <c r="AGI925" s="2"/>
      <c r="AGJ925" s="2"/>
      <c r="AGK925" s="2"/>
      <c r="AGL925" s="2"/>
      <c r="AGM925" s="2"/>
      <c r="AGN925" s="2"/>
      <c r="AGO925" s="2"/>
      <c r="AGP925" s="2"/>
      <c r="AGQ925" s="2"/>
      <c r="AGR925" s="2"/>
      <c r="AGS925" s="2"/>
      <c r="AGT925" s="2"/>
      <c r="AGU925" s="2"/>
      <c r="AGV925" s="2"/>
      <c r="AGW925" s="2"/>
      <c r="AGX925" s="2"/>
      <c r="AGY925" s="2"/>
      <c r="AGZ925" s="2"/>
      <c r="AHA925" s="2"/>
      <c r="AHB925" s="2"/>
      <c r="AHC925" s="2"/>
      <c r="AHD925" s="2"/>
      <c r="AHE925" s="2"/>
      <c r="AHF925" s="2"/>
      <c r="AHG925" s="2"/>
      <c r="AHH925" s="2"/>
      <c r="AHI925" s="2"/>
      <c r="AHJ925" s="2"/>
      <c r="AHK925" s="2"/>
      <c r="AHL925" s="2"/>
      <c r="AHM925" s="2"/>
      <c r="AHN925" s="2"/>
      <c r="AHO925" s="2"/>
      <c r="AHP925" s="2"/>
      <c r="AHQ925" s="2"/>
      <c r="AHR925" s="2"/>
      <c r="AHS925" s="2"/>
      <c r="AHT925" s="2"/>
      <c r="AHU925" s="2"/>
      <c r="AHV925" s="2"/>
      <c r="AHW925" s="2"/>
      <c r="AHX925" s="2"/>
      <c r="AHY925" s="2"/>
      <c r="AHZ925" s="2"/>
      <c r="AIA925" s="2"/>
      <c r="AIB925" s="2"/>
      <c r="AIC925" s="2"/>
      <c r="AID925" s="2"/>
      <c r="AIE925" s="2"/>
      <c r="AIF925" s="2"/>
      <c r="AIG925" s="2"/>
      <c r="AIH925" s="2"/>
      <c r="AII925" s="2"/>
      <c r="AIJ925" s="2"/>
      <c r="AIK925" s="2"/>
      <c r="AIL925" s="2"/>
      <c r="AIM925" s="2"/>
      <c r="AIN925" s="2"/>
      <c r="AIO925" s="2"/>
      <c r="AIP925" s="2"/>
      <c r="AIQ925" s="2"/>
      <c r="AIR925" s="2"/>
      <c r="AIS925" s="2"/>
      <c r="AIT925" s="2"/>
      <c r="AIU925" s="2"/>
      <c r="AIV925" s="2"/>
      <c r="AIW925" s="2"/>
      <c r="AIX925" s="2"/>
      <c r="AIY925" s="2"/>
      <c r="AIZ925" s="2"/>
      <c r="AJA925" s="2"/>
      <c r="AJB925" s="2"/>
      <c r="AJC925" s="2"/>
      <c r="AJD925" s="2"/>
      <c r="AJE925" s="2"/>
      <c r="AJF925" s="2"/>
      <c r="AJG925" s="2"/>
      <c r="AJH925" s="2"/>
      <c r="AJI925" s="2"/>
      <c r="AJJ925" s="2"/>
      <c r="AJK925" s="2"/>
      <c r="AJL925" s="2"/>
      <c r="AJM925" s="2"/>
      <c r="AJN925" s="2"/>
      <c r="AJO925" s="2"/>
      <c r="AJP925" s="2"/>
      <c r="AJQ925" s="2"/>
      <c r="AJR925" s="2"/>
      <c r="AJS925" s="2"/>
      <c r="AJT925" s="2"/>
      <c r="AJU925" s="2"/>
      <c r="AJV925" s="2"/>
      <c r="AJW925" s="2"/>
      <c r="AJX925" s="2"/>
      <c r="AJY925" s="2"/>
      <c r="AJZ925" s="2"/>
      <c r="AKA925" s="2"/>
      <c r="AKB925" s="2"/>
      <c r="AKC925" s="2"/>
      <c r="AKD925" s="2"/>
      <c r="AKE925" s="2"/>
      <c r="AKF925" s="2"/>
      <c r="AKG925" s="2"/>
      <c r="AKH925" s="2"/>
      <c r="AKI925" s="2"/>
      <c r="AKJ925" s="2"/>
      <c r="AKK925" s="2"/>
      <c r="AKL925" s="2"/>
      <c r="AKM925" s="2"/>
      <c r="AKN925" s="2"/>
      <c r="AKO925" s="2"/>
      <c r="AKP925" s="2"/>
      <c r="AKQ925" s="2"/>
      <c r="AKR925" s="2"/>
      <c r="AKS925" s="2"/>
      <c r="AKT925" s="2"/>
      <c r="AKU925" s="2"/>
      <c r="AKV925" s="2"/>
      <c r="AKW925" s="2"/>
      <c r="AKX925" s="2"/>
      <c r="AKY925" s="2"/>
      <c r="AKZ925" s="2"/>
      <c r="ALA925" s="2"/>
      <c r="ALB925" s="2"/>
      <c r="ALC925" s="2"/>
      <c r="ALD925" s="2"/>
      <c r="ALE925" s="2"/>
      <c r="ALF925" s="2"/>
      <c r="ALG925" s="2"/>
      <c r="ALH925" s="2"/>
      <c r="ALI925" s="2"/>
      <c r="ALJ925" s="2"/>
      <c r="ALK925" s="2"/>
      <c r="ALL925" s="2"/>
      <c r="ALM925" s="2"/>
      <c r="ALN925" s="2"/>
      <c r="ALO925" s="2"/>
      <c r="ALP925" s="2"/>
      <c r="ALQ925" s="2"/>
      <c r="ALR925" s="2"/>
      <c r="ALS925" s="2"/>
      <c r="ALT925" s="2"/>
      <c r="ALU925" s="2"/>
      <c r="ALV925" s="2"/>
      <c r="ALW925" s="2"/>
      <c r="ALX925" s="2"/>
      <c r="ALY925" s="2"/>
      <c r="ALZ925" s="2"/>
      <c r="AMA925" s="2"/>
      <c r="AMB925" s="2"/>
      <c r="AMC925" s="2"/>
      <c r="AMD925" s="2"/>
      <c r="AME925" s="2"/>
      <c r="AMF925" s="2"/>
      <c r="AMG925" s="2"/>
      <c r="AMH925" s="2"/>
      <c r="AMI925" s="2"/>
      <c r="AMJ925" s="2"/>
    </row>
    <row r="926" s="1" customFormat="1" ht="27.75" customHeight="1" spans="1:102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  <c r="KE926" s="2"/>
      <c r="KF926" s="2"/>
      <c r="KG926" s="2"/>
      <c r="KH926" s="2"/>
      <c r="KI926" s="2"/>
      <c r="KJ926" s="2"/>
      <c r="KK926" s="2"/>
      <c r="KL926" s="2"/>
      <c r="KM926" s="2"/>
      <c r="KN926" s="2"/>
      <c r="KO926" s="2"/>
      <c r="KP926" s="2"/>
      <c r="KQ926" s="2"/>
      <c r="KR926" s="2"/>
      <c r="KS926" s="2"/>
      <c r="KT926" s="2"/>
      <c r="KU926" s="2"/>
      <c r="KV926" s="2"/>
      <c r="KW926" s="2"/>
      <c r="KX926" s="2"/>
      <c r="KY926" s="2"/>
      <c r="KZ926" s="2"/>
      <c r="LA926" s="2"/>
      <c r="LB926" s="2"/>
      <c r="LC926" s="2"/>
      <c r="LD926" s="2"/>
      <c r="LE926" s="2"/>
      <c r="LF926" s="2"/>
      <c r="LG926" s="2"/>
      <c r="LH926" s="2"/>
      <c r="LI926" s="2"/>
      <c r="LJ926" s="2"/>
      <c r="LK926" s="2"/>
      <c r="LL926" s="2"/>
      <c r="LM926" s="2"/>
      <c r="LN926" s="2"/>
      <c r="LO926" s="2"/>
      <c r="LP926" s="2"/>
      <c r="LQ926" s="2"/>
      <c r="LR926" s="2"/>
      <c r="LS926" s="2"/>
      <c r="LT926" s="2"/>
      <c r="LU926" s="2"/>
      <c r="LV926" s="2"/>
      <c r="LW926" s="2"/>
      <c r="LX926" s="2"/>
      <c r="LY926" s="2"/>
      <c r="LZ926" s="2"/>
      <c r="MA926" s="2"/>
      <c r="MB926" s="2"/>
      <c r="MC926" s="2"/>
      <c r="MD926" s="2"/>
      <c r="ME926" s="2"/>
      <c r="MF926" s="2"/>
      <c r="MG926" s="2"/>
      <c r="MH926" s="2"/>
      <c r="MI926" s="2"/>
      <c r="MJ926" s="2"/>
      <c r="MK926" s="2"/>
      <c r="ML926" s="2"/>
      <c r="MM926" s="2"/>
      <c r="MN926" s="2"/>
      <c r="MO926" s="2"/>
      <c r="MP926" s="2"/>
      <c r="MQ926" s="2"/>
      <c r="MR926" s="2"/>
      <c r="MS926" s="2"/>
      <c r="MT926" s="2"/>
      <c r="MU926" s="2"/>
      <c r="MV926" s="2"/>
      <c r="MW926" s="2"/>
      <c r="MX926" s="2"/>
      <c r="MY926" s="2"/>
      <c r="MZ926" s="2"/>
      <c r="NA926" s="2"/>
      <c r="NB926" s="2"/>
      <c r="NC926" s="2"/>
      <c r="ND926" s="2"/>
      <c r="NE926" s="2"/>
      <c r="NF926" s="2"/>
      <c r="NG926" s="2"/>
      <c r="NH926" s="2"/>
      <c r="NI926" s="2"/>
      <c r="NJ926" s="2"/>
      <c r="NK926" s="2"/>
      <c r="NL926" s="2"/>
      <c r="NM926" s="2"/>
      <c r="NN926" s="2"/>
      <c r="NO926" s="2"/>
      <c r="NP926" s="2"/>
      <c r="NQ926" s="2"/>
      <c r="NR926" s="2"/>
      <c r="NS926" s="2"/>
      <c r="NT926" s="2"/>
      <c r="NU926" s="2"/>
      <c r="NV926" s="2"/>
      <c r="NW926" s="2"/>
      <c r="NX926" s="2"/>
      <c r="NY926" s="2"/>
      <c r="NZ926" s="2"/>
      <c r="OA926" s="2"/>
      <c r="OB926" s="2"/>
      <c r="OC926" s="2"/>
      <c r="OD926" s="2"/>
      <c r="OE926" s="2"/>
      <c r="OF926" s="2"/>
      <c r="OG926" s="2"/>
      <c r="OH926" s="2"/>
      <c r="OI926" s="2"/>
      <c r="OJ926" s="2"/>
      <c r="OK926" s="2"/>
      <c r="OL926" s="2"/>
      <c r="OM926" s="2"/>
      <c r="ON926" s="2"/>
      <c r="OO926" s="2"/>
      <c r="OP926" s="2"/>
      <c r="OQ926" s="2"/>
      <c r="OR926" s="2"/>
      <c r="OS926" s="2"/>
      <c r="OT926" s="2"/>
      <c r="OU926" s="2"/>
      <c r="OV926" s="2"/>
      <c r="OW926" s="2"/>
      <c r="OX926" s="2"/>
      <c r="OY926" s="2"/>
      <c r="OZ926" s="2"/>
      <c r="PA926" s="2"/>
      <c r="PB926" s="2"/>
      <c r="PC926" s="2"/>
      <c r="PD926" s="2"/>
      <c r="PE926" s="2"/>
      <c r="PF926" s="2"/>
      <c r="PG926" s="2"/>
      <c r="PH926" s="2"/>
      <c r="PI926" s="2"/>
      <c r="PJ926" s="2"/>
      <c r="PK926" s="2"/>
      <c r="PL926" s="2"/>
      <c r="PM926" s="2"/>
      <c r="PN926" s="2"/>
      <c r="PO926" s="2"/>
      <c r="PP926" s="2"/>
      <c r="PQ926" s="2"/>
      <c r="PR926" s="2"/>
      <c r="PS926" s="2"/>
      <c r="PT926" s="2"/>
      <c r="PU926" s="2"/>
      <c r="PV926" s="2"/>
      <c r="PW926" s="2"/>
      <c r="PX926" s="2"/>
      <c r="PY926" s="2"/>
      <c r="PZ926" s="2"/>
      <c r="QA926" s="2"/>
      <c r="QB926" s="2"/>
      <c r="QC926" s="2"/>
      <c r="QD926" s="2"/>
      <c r="QE926" s="2"/>
      <c r="QF926" s="2"/>
      <c r="QG926" s="2"/>
      <c r="QH926" s="2"/>
      <c r="QI926" s="2"/>
      <c r="QJ926" s="2"/>
      <c r="QK926" s="2"/>
      <c r="QL926" s="2"/>
      <c r="QM926" s="2"/>
      <c r="QN926" s="2"/>
      <c r="QO926" s="2"/>
      <c r="QP926" s="2"/>
      <c r="QQ926" s="2"/>
      <c r="QR926" s="2"/>
      <c r="QS926" s="2"/>
      <c r="QT926" s="2"/>
      <c r="QU926" s="2"/>
      <c r="QV926" s="2"/>
      <c r="QW926" s="2"/>
      <c r="QX926" s="2"/>
      <c r="QY926" s="2"/>
      <c r="QZ926" s="2"/>
      <c r="RA926" s="2"/>
      <c r="RB926" s="2"/>
      <c r="RC926" s="2"/>
      <c r="RD926" s="2"/>
      <c r="RE926" s="2"/>
      <c r="RF926" s="2"/>
      <c r="RG926" s="2"/>
      <c r="RH926" s="2"/>
      <c r="RI926" s="2"/>
      <c r="RJ926" s="2"/>
      <c r="RK926" s="2"/>
      <c r="RL926" s="2"/>
      <c r="RM926" s="2"/>
      <c r="RN926" s="2"/>
      <c r="RO926" s="2"/>
      <c r="RP926" s="2"/>
      <c r="RQ926" s="2"/>
      <c r="RR926" s="2"/>
      <c r="RS926" s="2"/>
      <c r="RT926" s="2"/>
      <c r="RU926" s="2"/>
      <c r="RV926" s="2"/>
      <c r="RW926" s="2"/>
      <c r="RX926" s="2"/>
      <c r="RY926" s="2"/>
      <c r="RZ926" s="2"/>
      <c r="SA926" s="2"/>
      <c r="SB926" s="2"/>
      <c r="SC926" s="2"/>
      <c r="SD926" s="2"/>
      <c r="SE926" s="2"/>
      <c r="SF926" s="2"/>
      <c r="SG926" s="2"/>
      <c r="SH926" s="2"/>
      <c r="SI926" s="2"/>
      <c r="SJ926" s="2"/>
      <c r="SK926" s="2"/>
      <c r="SL926" s="2"/>
      <c r="SM926" s="2"/>
      <c r="SN926" s="2"/>
      <c r="SO926" s="2"/>
      <c r="SP926" s="2"/>
      <c r="SQ926" s="2"/>
      <c r="SR926" s="2"/>
      <c r="SS926" s="2"/>
      <c r="ST926" s="2"/>
      <c r="SU926" s="2"/>
      <c r="SV926" s="2"/>
      <c r="SW926" s="2"/>
      <c r="SX926" s="2"/>
      <c r="SY926" s="2"/>
      <c r="SZ926" s="2"/>
      <c r="TA926" s="2"/>
      <c r="TB926" s="2"/>
      <c r="TC926" s="2"/>
      <c r="TD926" s="2"/>
      <c r="TE926" s="2"/>
      <c r="TF926" s="2"/>
      <c r="TG926" s="2"/>
      <c r="TH926" s="2"/>
      <c r="TI926" s="2"/>
      <c r="TJ926" s="2"/>
      <c r="TK926" s="2"/>
      <c r="TL926" s="2"/>
      <c r="TM926" s="2"/>
      <c r="TN926" s="2"/>
      <c r="TO926" s="2"/>
      <c r="TP926" s="2"/>
      <c r="TQ926" s="2"/>
      <c r="TR926" s="2"/>
      <c r="TS926" s="2"/>
      <c r="TT926" s="2"/>
      <c r="TU926" s="2"/>
      <c r="TV926" s="2"/>
      <c r="TW926" s="2"/>
      <c r="TX926" s="2"/>
      <c r="TY926" s="2"/>
      <c r="TZ926" s="2"/>
      <c r="UA926" s="2"/>
      <c r="UB926" s="2"/>
      <c r="UC926" s="2"/>
      <c r="UD926" s="2"/>
      <c r="UE926" s="2"/>
      <c r="UF926" s="2"/>
      <c r="UG926" s="2"/>
      <c r="UH926" s="2"/>
      <c r="UI926" s="2"/>
      <c r="UJ926" s="2"/>
      <c r="UK926" s="2"/>
      <c r="UL926" s="2"/>
      <c r="UM926" s="2"/>
      <c r="UN926" s="2"/>
      <c r="UO926" s="2"/>
      <c r="UP926" s="2"/>
      <c r="UQ926" s="2"/>
      <c r="UR926" s="2"/>
      <c r="US926" s="2"/>
      <c r="UT926" s="2"/>
      <c r="UU926" s="2"/>
      <c r="UV926" s="2"/>
      <c r="UW926" s="2"/>
      <c r="UX926" s="2"/>
      <c r="UY926" s="2"/>
      <c r="UZ926" s="2"/>
      <c r="VA926" s="2"/>
      <c r="VB926" s="2"/>
      <c r="VC926" s="2"/>
      <c r="VD926" s="2"/>
      <c r="VE926" s="2"/>
      <c r="VF926" s="2"/>
      <c r="VG926" s="2"/>
      <c r="VH926" s="2"/>
      <c r="VI926" s="2"/>
      <c r="VJ926" s="2"/>
      <c r="VK926" s="2"/>
      <c r="VL926" s="2"/>
      <c r="VM926" s="2"/>
      <c r="VN926" s="2"/>
      <c r="VO926" s="2"/>
      <c r="VP926" s="2"/>
      <c r="VQ926" s="2"/>
      <c r="VR926" s="2"/>
      <c r="VS926" s="2"/>
      <c r="VT926" s="2"/>
      <c r="VU926" s="2"/>
      <c r="VV926" s="2"/>
      <c r="VW926" s="2"/>
      <c r="VX926" s="2"/>
      <c r="VY926" s="2"/>
      <c r="VZ926" s="2"/>
      <c r="WA926" s="2"/>
      <c r="WB926" s="2"/>
      <c r="WC926" s="2"/>
      <c r="WD926" s="2"/>
      <c r="WE926" s="2"/>
      <c r="WF926" s="2"/>
      <c r="WG926" s="2"/>
      <c r="WH926" s="2"/>
      <c r="WI926" s="2"/>
      <c r="WJ926" s="2"/>
      <c r="WK926" s="2"/>
      <c r="WL926" s="2"/>
      <c r="WM926" s="2"/>
      <c r="WN926" s="2"/>
      <c r="WO926" s="2"/>
      <c r="WP926" s="2"/>
      <c r="WQ926" s="2"/>
      <c r="WR926" s="2"/>
      <c r="WS926" s="2"/>
      <c r="WT926" s="2"/>
      <c r="WU926" s="2"/>
      <c r="WV926" s="2"/>
      <c r="WW926" s="2"/>
      <c r="WX926" s="2"/>
      <c r="WY926" s="2"/>
      <c r="WZ926" s="2"/>
      <c r="XA926" s="2"/>
      <c r="XB926" s="2"/>
      <c r="XC926" s="2"/>
      <c r="XD926" s="2"/>
      <c r="XE926" s="2"/>
      <c r="XF926" s="2"/>
      <c r="XG926" s="2"/>
      <c r="XH926" s="2"/>
      <c r="XI926" s="2"/>
      <c r="XJ926" s="2"/>
      <c r="XK926" s="2"/>
      <c r="XL926" s="2"/>
      <c r="XM926" s="2"/>
      <c r="XN926" s="2"/>
      <c r="XO926" s="2"/>
      <c r="XP926" s="2"/>
      <c r="XQ926" s="2"/>
      <c r="XR926" s="2"/>
      <c r="XS926" s="2"/>
      <c r="XT926" s="2"/>
      <c r="XU926" s="2"/>
      <c r="XV926" s="2"/>
      <c r="XW926" s="2"/>
      <c r="XX926" s="2"/>
      <c r="XY926" s="2"/>
      <c r="XZ926" s="2"/>
      <c r="YA926" s="2"/>
      <c r="YB926" s="2"/>
      <c r="YC926" s="2"/>
      <c r="YD926" s="2"/>
      <c r="YE926" s="2"/>
      <c r="YF926" s="2"/>
      <c r="YG926" s="2"/>
      <c r="YH926" s="2"/>
      <c r="YI926" s="2"/>
      <c r="YJ926" s="2"/>
      <c r="YK926" s="2"/>
      <c r="YL926" s="2"/>
      <c r="YM926" s="2"/>
      <c r="YN926" s="2"/>
      <c r="YO926" s="2"/>
      <c r="YP926" s="2"/>
      <c r="YQ926" s="2"/>
      <c r="YR926" s="2"/>
      <c r="YS926" s="2"/>
      <c r="YT926" s="2"/>
      <c r="YU926" s="2"/>
      <c r="YV926" s="2"/>
      <c r="YW926" s="2"/>
      <c r="YX926" s="2"/>
      <c r="YY926" s="2"/>
      <c r="YZ926" s="2"/>
      <c r="ZA926" s="2"/>
      <c r="ZB926" s="2"/>
      <c r="ZC926" s="2"/>
      <c r="ZD926" s="2"/>
      <c r="ZE926" s="2"/>
      <c r="ZF926" s="2"/>
      <c r="ZG926" s="2"/>
      <c r="ZH926" s="2"/>
      <c r="ZI926" s="2"/>
      <c r="ZJ926" s="2"/>
      <c r="ZK926" s="2"/>
      <c r="ZL926" s="2"/>
      <c r="ZM926" s="2"/>
      <c r="ZN926" s="2"/>
      <c r="ZO926" s="2"/>
      <c r="ZP926" s="2"/>
      <c r="ZQ926" s="2"/>
      <c r="ZR926" s="2"/>
      <c r="ZS926" s="2"/>
      <c r="ZT926" s="2"/>
      <c r="ZU926" s="2"/>
      <c r="ZV926" s="2"/>
      <c r="ZW926" s="2"/>
      <c r="ZX926" s="2"/>
      <c r="ZY926" s="2"/>
      <c r="ZZ926" s="2"/>
      <c r="AAA926" s="2"/>
      <c r="AAB926" s="2"/>
      <c r="AAC926" s="2"/>
      <c r="AAD926" s="2"/>
      <c r="AAE926" s="2"/>
      <c r="AAF926" s="2"/>
      <c r="AAG926" s="2"/>
      <c r="AAH926" s="2"/>
      <c r="AAI926" s="2"/>
      <c r="AAJ926" s="2"/>
      <c r="AAK926" s="2"/>
      <c r="AAL926" s="2"/>
      <c r="AAM926" s="2"/>
      <c r="AAN926" s="2"/>
      <c r="AAO926" s="2"/>
      <c r="AAP926" s="2"/>
      <c r="AAQ926" s="2"/>
      <c r="AAR926" s="2"/>
      <c r="AAS926" s="2"/>
      <c r="AAT926" s="2"/>
      <c r="AAU926" s="2"/>
      <c r="AAV926" s="2"/>
      <c r="AAW926" s="2"/>
      <c r="AAX926" s="2"/>
      <c r="AAY926" s="2"/>
      <c r="AAZ926" s="2"/>
      <c r="ABA926" s="2"/>
      <c r="ABB926" s="2"/>
      <c r="ABC926" s="2"/>
      <c r="ABD926" s="2"/>
      <c r="ABE926" s="2"/>
      <c r="ABF926" s="2"/>
      <c r="ABG926" s="2"/>
      <c r="ABH926" s="2"/>
      <c r="ABI926" s="2"/>
      <c r="ABJ926" s="2"/>
      <c r="ABK926" s="2"/>
      <c r="ABL926" s="2"/>
      <c r="ABM926" s="2"/>
      <c r="ABN926" s="2"/>
      <c r="ABO926" s="2"/>
      <c r="ABP926" s="2"/>
      <c r="ABQ926" s="2"/>
      <c r="ABR926" s="2"/>
      <c r="ABS926" s="2"/>
      <c r="ABT926" s="2"/>
      <c r="ABU926" s="2"/>
      <c r="ABV926" s="2"/>
      <c r="ABW926" s="2"/>
      <c r="ABX926" s="2"/>
      <c r="ABY926" s="2"/>
      <c r="ABZ926" s="2"/>
      <c r="ACA926" s="2"/>
      <c r="ACB926" s="2"/>
      <c r="ACC926" s="2"/>
      <c r="ACD926" s="2"/>
      <c r="ACE926" s="2"/>
      <c r="ACF926" s="2"/>
      <c r="ACG926" s="2"/>
      <c r="ACH926" s="2"/>
      <c r="ACI926" s="2"/>
      <c r="ACJ926" s="2"/>
      <c r="ACK926" s="2"/>
      <c r="ACL926" s="2"/>
      <c r="ACM926" s="2"/>
      <c r="ACN926" s="2"/>
      <c r="ACO926" s="2"/>
      <c r="ACP926" s="2"/>
      <c r="ACQ926" s="2"/>
      <c r="ACR926" s="2"/>
      <c r="ACS926" s="2"/>
      <c r="ACT926" s="2"/>
      <c r="ACU926" s="2"/>
      <c r="ACV926" s="2"/>
      <c r="ACW926" s="2"/>
      <c r="ACX926" s="2"/>
      <c r="ACY926" s="2"/>
      <c r="ACZ926" s="2"/>
      <c r="ADA926" s="2"/>
      <c r="ADB926" s="2"/>
      <c r="ADC926" s="2"/>
      <c r="ADD926" s="2"/>
      <c r="ADE926" s="2"/>
      <c r="ADF926" s="2"/>
      <c r="ADG926" s="2"/>
      <c r="ADH926" s="2"/>
      <c r="ADI926" s="2"/>
      <c r="ADJ926" s="2"/>
      <c r="ADK926" s="2"/>
      <c r="ADL926" s="2"/>
      <c r="ADM926" s="2"/>
      <c r="ADN926" s="2"/>
      <c r="ADO926" s="2"/>
      <c r="ADP926" s="2"/>
      <c r="ADQ926" s="2"/>
      <c r="ADR926" s="2"/>
      <c r="ADS926" s="2"/>
      <c r="ADT926" s="2"/>
      <c r="ADU926" s="2"/>
      <c r="ADV926" s="2"/>
      <c r="ADW926" s="2"/>
      <c r="ADX926" s="2"/>
      <c r="ADY926" s="2"/>
      <c r="ADZ926" s="2"/>
      <c r="AEA926" s="2"/>
      <c r="AEB926" s="2"/>
      <c r="AEC926" s="2"/>
      <c r="AED926" s="2"/>
      <c r="AEE926" s="2"/>
      <c r="AEF926" s="2"/>
      <c r="AEG926" s="2"/>
      <c r="AEH926" s="2"/>
      <c r="AEI926" s="2"/>
      <c r="AEJ926" s="2"/>
      <c r="AEK926" s="2"/>
      <c r="AEL926" s="2"/>
      <c r="AEM926" s="2"/>
      <c r="AEN926" s="2"/>
      <c r="AEO926" s="2"/>
      <c r="AEP926" s="2"/>
      <c r="AEQ926" s="2"/>
      <c r="AER926" s="2"/>
      <c r="AES926" s="2"/>
      <c r="AET926" s="2"/>
      <c r="AEU926" s="2"/>
      <c r="AEV926" s="2"/>
      <c r="AEW926" s="2"/>
      <c r="AEX926" s="2"/>
      <c r="AEY926" s="2"/>
      <c r="AEZ926" s="2"/>
      <c r="AFA926" s="2"/>
      <c r="AFB926" s="2"/>
      <c r="AFC926" s="2"/>
      <c r="AFD926" s="2"/>
      <c r="AFE926" s="2"/>
      <c r="AFF926" s="2"/>
      <c r="AFG926" s="2"/>
      <c r="AFH926" s="2"/>
      <c r="AFI926" s="2"/>
      <c r="AFJ926" s="2"/>
      <c r="AFK926" s="2"/>
      <c r="AFL926" s="2"/>
      <c r="AFM926" s="2"/>
      <c r="AFN926" s="2"/>
      <c r="AFO926" s="2"/>
      <c r="AFP926" s="2"/>
      <c r="AFQ926" s="2"/>
      <c r="AFR926" s="2"/>
      <c r="AFS926" s="2"/>
      <c r="AFT926" s="2"/>
      <c r="AFU926" s="2"/>
      <c r="AFV926" s="2"/>
      <c r="AFW926" s="2"/>
      <c r="AFX926" s="2"/>
      <c r="AFY926" s="2"/>
      <c r="AFZ926" s="2"/>
      <c r="AGA926" s="2"/>
      <c r="AGB926" s="2"/>
      <c r="AGC926" s="2"/>
      <c r="AGD926" s="2"/>
      <c r="AGE926" s="2"/>
      <c r="AGF926" s="2"/>
      <c r="AGG926" s="2"/>
      <c r="AGH926" s="2"/>
      <c r="AGI926" s="2"/>
      <c r="AGJ926" s="2"/>
      <c r="AGK926" s="2"/>
      <c r="AGL926" s="2"/>
      <c r="AGM926" s="2"/>
      <c r="AGN926" s="2"/>
      <c r="AGO926" s="2"/>
      <c r="AGP926" s="2"/>
      <c r="AGQ926" s="2"/>
      <c r="AGR926" s="2"/>
      <c r="AGS926" s="2"/>
      <c r="AGT926" s="2"/>
      <c r="AGU926" s="2"/>
      <c r="AGV926" s="2"/>
      <c r="AGW926" s="2"/>
      <c r="AGX926" s="2"/>
      <c r="AGY926" s="2"/>
      <c r="AGZ926" s="2"/>
      <c r="AHA926" s="2"/>
      <c r="AHB926" s="2"/>
      <c r="AHC926" s="2"/>
      <c r="AHD926" s="2"/>
      <c r="AHE926" s="2"/>
      <c r="AHF926" s="2"/>
      <c r="AHG926" s="2"/>
      <c r="AHH926" s="2"/>
      <c r="AHI926" s="2"/>
      <c r="AHJ926" s="2"/>
      <c r="AHK926" s="2"/>
      <c r="AHL926" s="2"/>
      <c r="AHM926" s="2"/>
      <c r="AHN926" s="2"/>
      <c r="AHO926" s="2"/>
      <c r="AHP926" s="2"/>
      <c r="AHQ926" s="2"/>
      <c r="AHR926" s="2"/>
      <c r="AHS926" s="2"/>
      <c r="AHT926" s="2"/>
      <c r="AHU926" s="2"/>
      <c r="AHV926" s="2"/>
      <c r="AHW926" s="2"/>
      <c r="AHX926" s="2"/>
      <c r="AHY926" s="2"/>
      <c r="AHZ926" s="2"/>
      <c r="AIA926" s="2"/>
      <c r="AIB926" s="2"/>
      <c r="AIC926" s="2"/>
      <c r="AID926" s="2"/>
      <c r="AIE926" s="2"/>
      <c r="AIF926" s="2"/>
      <c r="AIG926" s="2"/>
      <c r="AIH926" s="2"/>
      <c r="AII926" s="2"/>
      <c r="AIJ926" s="2"/>
      <c r="AIK926" s="2"/>
      <c r="AIL926" s="2"/>
      <c r="AIM926" s="2"/>
      <c r="AIN926" s="2"/>
      <c r="AIO926" s="2"/>
      <c r="AIP926" s="2"/>
      <c r="AIQ926" s="2"/>
      <c r="AIR926" s="2"/>
      <c r="AIS926" s="2"/>
      <c r="AIT926" s="2"/>
      <c r="AIU926" s="2"/>
      <c r="AIV926" s="2"/>
      <c r="AIW926" s="2"/>
      <c r="AIX926" s="2"/>
      <c r="AIY926" s="2"/>
      <c r="AIZ926" s="2"/>
      <c r="AJA926" s="2"/>
      <c r="AJB926" s="2"/>
      <c r="AJC926" s="2"/>
      <c r="AJD926" s="2"/>
      <c r="AJE926" s="2"/>
      <c r="AJF926" s="2"/>
      <c r="AJG926" s="2"/>
      <c r="AJH926" s="2"/>
      <c r="AJI926" s="2"/>
      <c r="AJJ926" s="2"/>
      <c r="AJK926" s="2"/>
      <c r="AJL926" s="2"/>
      <c r="AJM926" s="2"/>
      <c r="AJN926" s="2"/>
      <c r="AJO926" s="2"/>
      <c r="AJP926" s="2"/>
      <c r="AJQ926" s="2"/>
      <c r="AJR926" s="2"/>
      <c r="AJS926" s="2"/>
      <c r="AJT926" s="2"/>
      <c r="AJU926" s="2"/>
      <c r="AJV926" s="2"/>
      <c r="AJW926" s="2"/>
      <c r="AJX926" s="2"/>
      <c r="AJY926" s="2"/>
      <c r="AJZ926" s="2"/>
      <c r="AKA926" s="2"/>
      <c r="AKB926" s="2"/>
      <c r="AKC926" s="2"/>
      <c r="AKD926" s="2"/>
      <c r="AKE926" s="2"/>
      <c r="AKF926" s="2"/>
      <c r="AKG926" s="2"/>
      <c r="AKH926" s="2"/>
      <c r="AKI926" s="2"/>
      <c r="AKJ926" s="2"/>
      <c r="AKK926" s="2"/>
      <c r="AKL926" s="2"/>
      <c r="AKM926" s="2"/>
      <c r="AKN926" s="2"/>
      <c r="AKO926" s="2"/>
      <c r="AKP926" s="2"/>
      <c r="AKQ926" s="2"/>
      <c r="AKR926" s="2"/>
      <c r="AKS926" s="2"/>
      <c r="AKT926" s="2"/>
      <c r="AKU926" s="2"/>
      <c r="AKV926" s="2"/>
      <c r="AKW926" s="2"/>
      <c r="AKX926" s="2"/>
      <c r="AKY926" s="2"/>
      <c r="AKZ926" s="2"/>
      <c r="ALA926" s="2"/>
      <c r="ALB926" s="2"/>
      <c r="ALC926" s="2"/>
      <c r="ALD926" s="2"/>
      <c r="ALE926" s="2"/>
      <c r="ALF926" s="2"/>
      <c r="ALG926" s="2"/>
      <c r="ALH926" s="2"/>
      <c r="ALI926" s="2"/>
      <c r="ALJ926" s="2"/>
      <c r="ALK926" s="2"/>
      <c r="ALL926" s="2"/>
      <c r="ALM926" s="2"/>
      <c r="ALN926" s="2"/>
      <c r="ALO926" s="2"/>
      <c r="ALP926" s="2"/>
      <c r="ALQ926" s="2"/>
      <c r="ALR926" s="2"/>
      <c r="ALS926" s="2"/>
      <c r="ALT926" s="2"/>
      <c r="ALU926" s="2"/>
      <c r="ALV926" s="2"/>
      <c r="ALW926" s="2"/>
      <c r="ALX926" s="2"/>
      <c r="ALY926" s="2"/>
      <c r="ALZ926" s="2"/>
      <c r="AMA926" s="2"/>
      <c r="AMB926" s="2"/>
      <c r="AMC926" s="2"/>
      <c r="AMD926" s="2"/>
      <c r="AME926" s="2"/>
      <c r="AMF926" s="2"/>
      <c r="AMG926" s="2"/>
      <c r="AMH926" s="2"/>
      <c r="AMI926" s="2"/>
      <c r="AMJ926" s="2"/>
    </row>
    <row r="927" s="1" customFormat="1" ht="27.75" customHeight="1" spans="1:102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  <c r="KE927" s="2"/>
      <c r="KF927" s="2"/>
      <c r="KG927" s="2"/>
      <c r="KH927" s="2"/>
      <c r="KI927" s="2"/>
      <c r="KJ927" s="2"/>
      <c r="KK927" s="2"/>
      <c r="KL927" s="2"/>
      <c r="KM927" s="2"/>
      <c r="KN927" s="2"/>
      <c r="KO927" s="2"/>
      <c r="KP927" s="2"/>
      <c r="KQ927" s="2"/>
      <c r="KR927" s="2"/>
      <c r="KS927" s="2"/>
      <c r="KT927" s="2"/>
      <c r="KU927" s="2"/>
      <c r="KV927" s="2"/>
      <c r="KW927" s="2"/>
      <c r="KX927" s="2"/>
      <c r="KY927" s="2"/>
      <c r="KZ927" s="2"/>
      <c r="LA927" s="2"/>
      <c r="LB927" s="2"/>
      <c r="LC927" s="2"/>
      <c r="LD927" s="2"/>
      <c r="LE927" s="2"/>
      <c r="LF927" s="2"/>
      <c r="LG927" s="2"/>
      <c r="LH927" s="2"/>
      <c r="LI927" s="2"/>
      <c r="LJ927" s="2"/>
      <c r="LK927" s="2"/>
      <c r="LL927" s="2"/>
      <c r="LM927" s="2"/>
      <c r="LN927" s="2"/>
      <c r="LO927" s="2"/>
      <c r="LP927" s="2"/>
      <c r="LQ927" s="2"/>
      <c r="LR927" s="2"/>
      <c r="LS927" s="2"/>
      <c r="LT927" s="2"/>
      <c r="LU927" s="2"/>
      <c r="LV927" s="2"/>
      <c r="LW927" s="2"/>
      <c r="LX927" s="2"/>
      <c r="LY927" s="2"/>
      <c r="LZ927" s="2"/>
      <c r="MA927" s="2"/>
      <c r="MB927" s="2"/>
      <c r="MC927" s="2"/>
      <c r="MD927" s="2"/>
      <c r="ME927" s="2"/>
      <c r="MF927" s="2"/>
      <c r="MG927" s="2"/>
      <c r="MH927" s="2"/>
      <c r="MI927" s="2"/>
      <c r="MJ927" s="2"/>
      <c r="MK927" s="2"/>
      <c r="ML927" s="2"/>
      <c r="MM927" s="2"/>
      <c r="MN927" s="2"/>
      <c r="MO927" s="2"/>
      <c r="MP927" s="2"/>
      <c r="MQ927" s="2"/>
      <c r="MR927" s="2"/>
      <c r="MS927" s="2"/>
      <c r="MT927" s="2"/>
      <c r="MU927" s="2"/>
      <c r="MV927" s="2"/>
      <c r="MW927" s="2"/>
      <c r="MX927" s="2"/>
      <c r="MY927" s="2"/>
      <c r="MZ927" s="2"/>
      <c r="NA927" s="2"/>
      <c r="NB927" s="2"/>
      <c r="NC927" s="2"/>
      <c r="ND927" s="2"/>
      <c r="NE927" s="2"/>
      <c r="NF927" s="2"/>
      <c r="NG927" s="2"/>
      <c r="NH927" s="2"/>
      <c r="NI927" s="2"/>
      <c r="NJ927" s="2"/>
      <c r="NK927" s="2"/>
      <c r="NL927" s="2"/>
      <c r="NM927" s="2"/>
      <c r="NN927" s="2"/>
      <c r="NO927" s="2"/>
      <c r="NP927" s="2"/>
      <c r="NQ927" s="2"/>
      <c r="NR927" s="2"/>
      <c r="NS927" s="2"/>
      <c r="NT927" s="2"/>
      <c r="NU927" s="2"/>
      <c r="NV927" s="2"/>
      <c r="NW927" s="2"/>
      <c r="NX927" s="2"/>
      <c r="NY927" s="2"/>
      <c r="NZ927" s="2"/>
      <c r="OA927" s="2"/>
      <c r="OB927" s="2"/>
      <c r="OC927" s="2"/>
      <c r="OD927" s="2"/>
      <c r="OE927" s="2"/>
      <c r="OF927" s="2"/>
      <c r="OG927" s="2"/>
      <c r="OH927" s="2"/>
      <c r="OI927" s="2"/>
      <c r="OJ927" s="2"/>
      <c r="OK927" s="2"/>
      <c r="OL927" s="2"/>
      <c r="OM927" s="2"/>
      <c r="ON927" s="2"/>
      <c r="OO927" s="2"/>
      <c r="OP927" s="2"/>
      <c r="OQ927" s="2"/>
      <c r="OR927" s="2"/>
      <c r="OS927" s="2"/>
      <c r="OT927" s="2"/>
      <c r="OU927" s="2"/>
      <c r="OV927" s="2"/>
      <c r="OW927" s="2"/>
      <c r="OX927" s="2"/>
      <c r="OY927" s="2"/>
      <c r="OZ927" s="2"/>
      <c r="PA927" s="2"/>
      <c r="PB927" s="2"/>
      <c r="PC927" s="2"/>
      <c r="PD927" s="2"/>
      <c r="PE927" s="2"/>
      <c r="PF927" s="2"/>
      <c r="PG927" s="2"/>
      <c r="PH927" s="2"/>
      <c r="PI927" s="2"/>
      <c r="PJ927" s="2"/>
      <c r="PK927" s="2"/>
      <c r="PL927" s="2"/>
      <c r="PM927" s="2"/>
      <c r="PN927" s="2"/>
      <c r="PO927" s="2"/>
      <c r="PP927" s="2"/>
      <c r="PQ927" s="2"/>
      <c r="PR927" s="2"/>
      <c r="PS927" s="2"/>
      <c r="PT927" s="2"/>
      <c r="PU927" s="2"/>
      <c r="PV927" s="2"/>
      <c r="PW927" s="2"/>
      <c r="PX927" s="2"/>
      <c r="PY927" s="2"/>
      <c r="PZ927" s="2"/>
      <c r="QA927" s="2"/>
      <c r="QB927" s="2"/>
      <c r="QC927" s="2"/>
      <c r="QD927" s="2"/>
      <c r="QE927" s="2"/>
      <c r="QF927" s="2"/>
      <c r="QG927" s="2"/>
      <c r="QH927" s="2"/>
      <c r="QI927" s="2"/>
      <c r="QJ927" s="2"/>
      <c r="QK927" s="2"/>
      <c r="QL927" s="2"/>
      <c r="QM927" s="2"/>
      <c r="QN927" s="2"/>
      <c r="QO927" s="2"/>
      <c r="QP927" s="2"/>
      <c r="QQ927" s="2"/>
      <c r="QR927" s="2"/>
      <c r="QS927" s="2"/>
      <c r="QT927" s="2"/>
      <c r="QU927" s="2"/>
      <c r="QV927" s="2"/>
      <c r="QW927" s="2"/>
      <c r="QX927" s="2"/>
      <c r="QY927" s="2"/>
      <c r="QZ927" s="2"/>
      <c r="RA927" s="2"/>
      <c r="RB927" s="2"/>
      <c r="RC927" s="2"/>
      <c r="RD927" s="2"/>
      <c r="RE927" s="2"/>
      <c r="RF927" s="2"/>
      <c r="RG927" s="2"/>
      <c r="RH927" s="2"/>
      <c r="RI927" s="2"/>
      <c r="RJ927" s="2"/>
      <c r="RK927" s="2"/>
      <c r="RL927" s="2"/>
      <c r="RM927" s="2"/>
      <c r="RN927" s="2"/>
      <c r="RO927" s="2"/>
      <c r="RP927" s="2"/>
      <c r="RQ927" s="2"/>
      <c r="RR927" s="2"/>
      <c r="RS927" s="2"/>
      <c r="RT927" s="2"/>
      <c r="RU927" s="2"/>
      <c r="RV927" s="2"/>
      <c r="RW927" s="2"/>
      <c r="RX927" s="2"/>
      <c r="RY927" s="2"/>
      <c r="RZ927" s="2"/>
      <c r="SA927" s="2"/>
      <c r="SB927" s="2"/>
      <c r="SC927" s="2"/>
      <c r="SD927" s="2"/>
      <c r="SE927" s="2"/>
      <c r="SF927" s="2"/>
      <c r="SG927" s="2"/>
      <c r="SH927" s="2"/>
      <c r="SI927" s="2"/>
      <c r="SJ927" s="2"/>
      <c r="SK927" s="2"/>
      <c r="SL927" s="2"/>
      <c r="SM927" s="2"/>
      <c r="SN927" s="2"/>
      <c r="SO927" s="2"/>
      <c r="SP927" s="2"/>
      <c r="SQ927" s="2"/>
      <c r="SR927" s="2"/>
      <c r="SS927" s="2"/>
      <c r="ST927" s="2"/>
      <c r="SU927" s="2"/>
      <c r="SV927" s="2"/>
      <c r="SW927" s="2"/>
      <c r="SX927" s="2"/>
      <c r="SY927" s="2"/>
      <c r="SZ927" s="2"/>
      <c r="TA927" s="2"/>
      <c r="TB927" s="2"/>
      <c r="TC927" s="2"/>
      <c r="TD927" s="2"/>
      <c r="TE927" s="2"/>
      <c r="TF927" s="2"/>
      <c r="TG927" s="2"/>
      <c r="TH927" s="2"/>
      <c r="TI927" s="2"/>
      <c r="TJ927" s="2"/>
      <c r="TK927" s="2"/>
      <c r="TL927" s="2"/>
      <c r="TM927" s="2"/>
      <c r="TN927" s="2"/>
      <c r="TO927" s="2"/>
      <c r="TP927" s="2"/>
      <c r="TQ927" s="2"/>
      <c r="TR927" s="2"/>
      <c r="TS927" s="2"/>
      <c r="TT927" s="2"/>
      <c r="TU927" s="2"/>
      <c r="TV927" s="2"/>
      <c r="TW927" s="2"/>
      <c r="TX927" s="2"/>
      <c r="TY927" s="2"/>
      <c r="TZ927" s="2"/>
      <c r="UA927" s="2"/>
      <c r="UB927" s="2"/>
      <c r="UC927" s="2"/>
      <c r="UD927" s="2"/>
      <c r="UE927" s="2"/>
      <c r="UF927" s="2"/>
      <c r="UG927" s="2"/>
      <c r="UH927" s="2"/>
      <c r="UI927" s="2"/>
      <c r="UJ927" s="2"/>
      <c r="UK927" s="2"/>
      <c r="UL927" s="2"/>
      <c r="UM927" s="2"/>
      <c r="UN927" s="2"/>
      <c r="UO927" s="2"/>
      <c r="UP927" s="2"/>
      <c r="UQ927" s="2"/>
      <c r="UR927" s="2"/>
      <c r="US927" s="2"/>
      <c r="UT927" s="2"/>
      <c r="UU927" s="2"/>
      <c r="UV927" s="2"/>
      <c r="UW927" s="2"/>
      <c r="UX927" s="2"/>
      <c r="UY927" s="2"/>
      <c r="UZ927" s="2"/>
      <c r="VA927" s="2"/>
      <c r="VB927" s="2"/>
      <c r="VC927" s="2"/>
      <c r="VD927" s="2"/>
      <c r="VE927" s="2"/>
      <c r="VF927" s="2"/>
      <c r="VG927" s="2"/>
      <c r="VH927" s="2"/>
      <c r="VI927" s="2"/>
      <c r="VJ927" s="2"/>
      <c r="VK927" s="2"/>
      <c r="VL927" s="2"/>
      <c r="VM927" s="2"/>
      <c r="VN927" s="2"/>
      <c r="VO927" s="2"/>
      <c r="VP927" s="2"/>
      <c r="VQ927" s="2"/>
      <c r="VR927" s="2"/>
      <c r="VS927" s="2"/>
      <c r="VT927" s="2"/>
      <c r="VU927" s="2"/>
      <c r="VV927" s="2"/>
      <c r="VW927" s="2"/>
      <c r="VX927" s="2"/>
      <c r="VY927" s="2"/>
      <c r="VZ927" s="2"/>
      <c r="WA927" s="2"/>
      <c r="WB927" s="2"/>
      <c r="WC927" s="2"/>
      <c r="WD927" s="2"/>
      <c r="WE927" s="2"/>
      <c r="WF927" s="2"/>
      <c r="WG927" s="2"/>
      <c r="WH927" s="2"/>
      <c r="WI927" s="2"/>
      <c r="WJ927" s="2"/>
      <c r="WK927" s="2"/>
      <c r="WL927" s="2"/>
      <c r="WM927" s="2"/>
      <c r="WN927" s="2"/>
      <c r="WO927" s="2"/>
      <c r="WP927" s="2"/>
      <c r="WQ927" s="2"/>
      <c r="WR927" s="2"/>
      <c r="WS927" s="2"/>
      <c r="WT927" s="2"/>
      <c r="WU927" s="2"/>
      <c r="WV927" s="2"/>
      <c r="WW927" s="2"/>
      <c r="WX927" s="2"/>
      <c r="WY927" s="2"/>
      <c r="WZ927" s="2"/>
      <c r="XA927" s="2"/>
      <c r="XB927" s="2"/>
      <c r="XC927" s="2"/>
      <c r="XD927" s="2"/>
      <c r="XE927" s="2"/>
      <c r="XF927" s="2"/>
      <c r="XG927" s="2"/>
      <c r="XH927" s="2"/>
      <c r="XI927" s="2"/>
      <c r="XJ927" s="2"/>
      <c r="XK927" s="2"/>
      <c r="XL927" s="2"/>
      <c r="XM927" s="2"/>
      <c r="XN927" s="2"/>
      <c r="XO927" s="2"/>
      <c r="XP927" s="2"/>
      <c r="XQ927" s="2"/>
      <c r="XR927" s="2"/>
      <c r="XS927" s="2"/>
      <c r="XT927" s="2"/>
      <c r="XU927" s="2"/>
      <c r="XV927" s="2"/>
      <c r="XW927" s="2"/>
      <c r="XX927" s="2"/>
      <c r="XY927" s="2"/>
      <c r="XZ927" s="2"/>
      <c r="YA927" s="2"/>
      <c r="YB927" s="2"/>
      <c r="YC927" s="2"/>
      <c r="YD927" s="2"/>
      <c r="YE927" s="2"/>
      <c r="YF927" s="2"/>
      <c r="YG927" s="2"/>
      <c r="YH927" s="2"/>
      <c r="YI927" s="2"/>
      <c r="YJ927" s="2"/>
      <c r="YK927" s="2"/>
      <c r="YL927" s="2"/>
      <c r="YM927" s="2"/>
      <c r="YN927" s="2"/>
      <c r="YO927" s="2"/>
      <c r="YP927" s="2"/>
      <c r="YQ927" s="2"/>
      <c r="YR927" s="2"/>
      <c r="YS927" s="2"/>
      <c r="YT927" s="2"/>
      <c r="YU927" s="2"/>
      <c r="YV927" s="2"/>
      <c r="YW927" s="2"/>
      <c r="YX927" s="2"/>
      <c r="YY927" s="2"/>
      <c r="YZ927" s="2"/>
      <c r="ZA927" s="2"/>
      <c r="ZB927" s="2"/>
      <c r="ZC927" s="2"/>
      <c r="ZD927" s="2"/>
      <c r="ZE927" s="2"/>
      <c r="ZF927" s="2"/>
      <c r="ZG927" s="2"/>
      <c r="ZH927" s="2"/>
      <c r="ZI927" s="2"/>
      <c r="ZJ927" s="2"/>
      <c r="ZK927" s="2"/>
      <c r="ZL927" s="2"/>
      <c r="ZM927" s="2"/>
      <c r="ZN927" s="2"/>
      <c r="ZO927" s="2"/>
      <c r="ZP927" s="2"/>
      <c r="ZQ927" s="2"/>
      <c r="ZR927" s="2"/>
      <c r="ZS927" s="2"/>
      <c r="ZT927" s="2"/>
      <c r="ZU927" s="2"/>
      <c r="ZV927" s="2"/>
      <c r="ZW927" s="2"/>
      <c r="ZX927" s="2"/>
      <c r="ZY927" s="2"/>
      <c r="ZZ927" s="2"/>
      <c r="AAA927" s="2"/>
      <c r="AAB927" s="2"/>
      <c r="AAC927" s="2"/>
      <c r="AAD927" s="2"/>
      <c r="AAE927" s="2"/>
      <c r="AAF927" s="2"/>
      <c r="AAG927" s="2"/>
      <c r="AAH927" s="2"/>
      <c r="AAI927" s="2"/>
      <c r="AAJ927" s="2"/>
      <c r="AAK927" s="2"/>
      <c r="AAL927" s="2"/>
      <c r="AAM927" s="2"/>
      <c r="AAN927" s="2"/>
      <c r="AAO927" s="2"/>
      <c r="AAP927" s="2"/>
      <c r="AAQ927" s="2"/>
      <c r="AAR927" s="2"/>
      <c r="AAS927" s="2"/>
      <c r="AAT927" s="2"/>
      <c r="AAU927" s="2"/>
      <c r="AAV927" s="2"/>
      <c r="AAW927" s="2"/>
      <c r="AAX927" s="2"/>
      <c r="AAY927" s="2"/>
      <c r="AAZ927" s="2"/>
      <c r="ABA927" s="2"/>
      <c r="ABB927" s="2"/>
      <c r="ABC927" s="2"/>
      <c r="ABD927" s="2"/>
      <c r="ABE927" s="2"/>
      <c r="ABF927" s="2"/>
      <c r="ABG927" s="2"/>
      <c r="ABH927" s="2"/>
      <c r="ABI927" s="2"/>
      <c r="ABJ927" s="2"/>
      <c r="ABK927" s="2"/>
      <c r="ABL927" s="2"/>
      <c r="ABM927" s="2"/>
      <c r="ABN927" s="2"/>
      <c r="ABO927" s="2"/>
      <c r="ABP927" s="2"/>
      <c r="ABQ927" s="2"/>
      <c r="ABR927" s="2"/>
      <c r="ABS927" s="2"/>
      <c r="ABT927" s="2"/>
      <c r="ABU927" s="2"/>
      <c r="ABV927" s="2"/>
      <c r="ABW927" s="2"/>
      <c r="ABX927" s="2"/>
      <c r="ABY927" s="2"/>
      <c r="ABZ927" s="2"/>
      <c r="ACA927" s="2"/>
      <c r="ACB927" s="2"/>
      <c r="ACC927" s="2"/>
      <c r="ACD927" s="2"/>
      <c r="ACE927" s="2"/>
      <c r="ACF927" s="2"/>
      <c r="ACG927" s="2"/>
      <c r="ACH927" s="2"/>
      <c r="ACI927" s="2"/>
      <c r="ACJ927" s="2"/>
      <c r="ACK927" s="2"/>
      <c r="ACL927" s="2"/>
      <c r="ACM927" s="2"/>
      <c r="ACN927" s="2"/>
      <c r="ACO927" s="2"/>
      <c r="ACP927" s="2"/>
      <c r="ACQ927" s="2"/>
      <c r="ACR927" s="2"/>
      <c r="ACS927" s="2"/>
      <c r="ACT927" s="2"/>
      <c r="ACU927" s="2"/>
      <c r="ACV927" s="2"/>
      <c r="ACW927" s="2"/>
      <c r="ACX927" s="2"/>
      <c r="ACY927" s="2"/>
      <c r="ACZ927" s="2"/>
      <c r="ADA927" s="2"/>
      <c r="ADB927" s="2"/>
      <c r="ADC927" s="2"/>
      <c r="ADD927" s="2"/>
      <c r="ADE927" s="2"/>
      <c r="ADF927" s="2"/>
      <c r="ADG927" s="2"/>
      <c r="ADH927" s="2"/>
      <c r="ADI927" s="2"/>
      <c r="ADJ927" s="2"/>
      <c r="ADK927" s="2"/>
      <c r="ADL927" s="2"/>
      <c r="ADM927" s="2"/>
      <c r="ADN927" s="2"/>
      <c r="ADO927" s="2"/>
      <c r="ADP927" s="2"/>
      <c r="ADQ927" s="2"/>
      <c r="ADR927" s="2"/>
      <c r="ADS927" s="2"/>
      <c r="ADT927" s="2"/>
      <c r="ADU927" s="2"/>
      <c r="ADV927" s="2"/>
      <c r="ADW927" s="2"/>
      <c r="ADX927" s="2"/>
      <c r="ADY927" s="2"/>
      <c r="ADZ927" s="2"/>
      <c r="AEA927" s="2"/>
      <c r="AEB927" s="2"/>
      <c r="AEC927" s="2"/>
      <c r="AED927" s="2"/>
      <c r="AEE927" s="2"/>
      <c r="AEF927" s="2"/>
      <c r="AEG927" s="2"/>
      <c r="AEH927" s="2"/>
      <c r="AEI927" s="2"/>
      <c r="AEJ927" s="2"/>
      <c r="AEK927" s="2"/>
      <c r="AEL927" s="2"/>
      <c r="AEM927" s="2"/>
      <c r="AEN927" s="2"/>
      <c r="AEO927" s="2"/>
      <c r="AEP927" s="2"/>
      <c r="AEQ927" s="2"/>
      <c r="AER927" s="2"/>
      <c r="AES927" s="2"/>
      <c r="AET927" s="2"/>
      <c r="AEU927" s="2"/>
      <c r="AEV927" s="2"/>
      <c r="AEW927" s="2"/>
      <c r="AEX927" s="2"/>
      <c r="AEY927" s="2"/>
      <c r="AEZ927" s="2"/>
      <c r="AFA927" s="2"/>
      <c r="AFB927" s="2"/>
      <c r="AFC927" s="2"/>
      <c r="AFD927" s="2"/>
      <c r="AFE927" s="2"/>
      <c r="AFF927" s="2"/>
      <c r="AFG927" s="2"/>
      <c r="AFH927" s="2"/>
      <c r="AFI927" s="2"/>
      <c r="AFJ927" s="2"/>
      <c r="AFK927" s="2"/>
      <c r="AFL927" s="2"/>
      <c r="AFM927" s="2"/>
      <c r="AFN927" s="2"/>
      <c r="AFO927" s="2"/>
      <c r="AFP927" s="2"/>
      <c r="AFQ927" s="2"/>
      <c r="AFR927" s="2"/>
      <c r="AFS927" s="2"/>
      <c r="AFT927" s="2"/>
      <c r="AFU927" s="2"/>
      <c r="AFV927" s="2"/>
      <c r="AFW927" s="2"/>
      <c r="AFX927" s="2"/>
      <c r="AFY927" s="2"/>
      <c r="AFZ927" s="2"/>
      <c r="AGA927" s="2"/>
      <c r="AGB927" s="2"/>
      <c r="AGC927" s="2"/>
      <c r="AGD927" s="2"/>
      <c r="AGE927" s="2"/>
      <c r="AGF927" s="2"/>
      <c r="AGG927" s="2"/>
      <c r="AGH927" s="2"/>
      <c r="AGI927" s="2"/>
      <c r="AGJ927" s="2"/>
      <c r="AGK927" s="2"/>
      <c r="AGL927" s="2"/>
      <c r="AGM927" s="2"/>
      <c r="AGN927" s="2"/>
      <c r="AGO927" s="2"/>
      <c r="AGP927" s="2"/>
      <c r="AGQ927" s="2"/>
      <c r="AGR927" s="2"/>
      <c r="AGS927" s="2"/>
      <c r="AGT927" s="2"/>
      <c r="AGU927" s="2"/>
      <c r="AGV927" s="2"/>
      <c r="AGW927" s="2"/>
      <c r="AGX927" s="2"/>
      <c r="AGY927" s="2"/>
      <c r="AGZ927" s="2"/>
      <c r="AHA927" s="2"/>
      <c r="AHB927" s="2"/>
      <c r="AHC927" s="2"/>
      <c r="AHD927" s="2"/>
      <c r="AHE927" s="2"/>
      <c r="AHF927" s="2"/>
      <c r="AHG927" s="2"/>
      <c r="AHH927" s="2"/>
      <c r="AHI927" s="2"/>
      <c r="AHJ927" s="2"/>
      <c r="AHK927" s="2"/>
      <c r="AHL927" s="2"/>
      <c r="AHM927" s="2"/>
      <c r="AHN927" s="2"/>
      <c r="AHO927" s="2"/>
      <c r="AHP927" s="2"/>
      <c r="AHQ927" s="2"/>
      <c r="AHR927" s="2"/>
      <c r="AHS927" s="2"/>
      <c r="AHT927" s="2"/>
      <c r="AHU927" s="2"/>
      <c r="AHV927" s="2"/>
      <c r="AHW927" s="2"/>
      <c r="AHX927" s="2"/>
      <c r="AHY927" s="2"/>
      <c r="AHZ927" s="2"/>
      <c r="AIA927" s="2"/>
      <c r="AIB927" s="2"/>
      <c r="AIC927" s="2"/>
      <c r="AID927" s="2"/>
      <c r="AIE927" s="2"/>
      <c r="AIF927" s="2"/>
      <c r="AIG927" s="2"/>
      <c r="AIH927" s="2"/>
      <c r="AII927" s="2"/>
      <c r="AIJ927" s="2"/>
      <c r="AIK927" s="2"/>
      <c r="AIL927" s="2"/>
      <c r="AIM927" s="2"/>
      <c r="AIN927" s="2"/>
      <c r="AIO927" s="2"/>
      <c r="AIP927" s="2"/>
      <c r="AIQ927" s="2"/>
      <c r="AIR927" s="2"/>
      <c r="AIS927" s="2"/>
      <c r="AIT927" s="2"/>
      <c r="AIU927" s="2"/>
      <c r="AIV927" s="2"/>
      <c r="AIW927" s="2"/>
      <c r="AIX927" s="2"/>
      <c r="AIY927" s="2"/>
      <c r="AIZ927" s="2"/>
      <c r="AJA927" s="2"/>
      <c r="AJB927" s="2"/>
      <c r="AJC927" s="2"/>
      <c r="AJD927" s="2"/>
      <c r="AJE927" s="2"/>
      <c r="AJF927" s="2"/>
      <c r="AJG927" s="2"/>
      <c r="AJH927" s="2"/>
      <c r="AJI927" s="2"/>
      <c r="AJJ927" s="2"/>
      <c r="AJK927" s="2"/>
      <c r="AJL927" s="2"/>
      <c r="AJM927" s="2"/>
      <c r="AJN927" s="2"/>
      <c r="AJO927" s="2"/>
      <c r="AJP927" s="2"/>
      <c r="AJQ927" s="2"/>
      <c r="AJR927" s="2"/>
      <c r="AJS927" s="2"/>
      <c r="AJT927" s="2"/>
      <c r="AJU927" s="2"/>
      <c r="AJV927" s="2"/>
      <c r="AJW927" s="2"/>
      <c r="AJX927" s="2"/>
      <c r="AJY927" s="2"/>
      <c r="AJZ927" s="2"/>
      <c r="AKA927" s="2"/>
      <c r="AKB927" s="2"/>
      <c r="AKC927" s="2"/>
      <c r="AKD927" s="2"/>
      <c r="AKE927" s="2"/>
      <c r="AKF927" s="2"/>
      <c r="AKG927" s="2"/>
      <c r="AKH927" s="2"/>
      <c r="AKI927" s="2"/>
      <c r="AKJ927" s="2"/>
      <c r="AKK927" s="2"/>
      <c r="AKL927" s="2"/>
      <c r="AKM927" s="2"/>
      <c r="AKN927" s="2"/>
      <c r="AKO927" s="2"/>
      <c r="AKP927" s="2"/>
      <c r="AKQ927" s="2"/>
      <c r="AKR927" s="2"/>
      <c r="AKS927" s="2"/>
      <c r="AKT927" s="2"/>
      <c r="AKU927" s="2"/>
      <c r="AKV927" s="2"/>
      <c r="AKW927" s="2"/>
      <c r="AKX927" s="2"/>
      <c r="AKY927" s="2"/>
      <c r="AKZ927" s="2"/>
      <c r="ALA927" s="2"/>
      <c r="ALB927" s="2"/>
      <c r="ALC927" s="2"/>
      <c r="ALD927" s="2"/>
      <c r="ALE927" s="2"/>
      <c r="ALF927" s="2"/>
      <c r="ALG927" s="2"/>
      <c r="ALH927" s="2"/>
      <c r="ALI927" s="2"/>
      <c r="ALJ927" s="2"/>
      <c r="ALK927" s="2"/>
      <c r="ALL927" s="2"/>
      <c r="ALM927" s="2"/>
      <c r="ALN927" s="2"/>
      <c r="ALO927" s="2"/>
      <c r="ALP927" s="2"/>
      <c r="ALQ927" s="2"/>
      <c r="ALR927" s="2"/>
      <c r="ALS927" s="2"/>
      <c r="ALT927" s="2"/>
      <c r="ALU927" s="2"/>
      <c r="ALV927" s="2"/>
      <c r="ALW927" s="2"/>
      <c r="ALX927" s="2"/>
      <c r="ALY927" s="2"/>
      <c r="ALZ927" s="2"/>
      <c r="AMA927" s="2"/>
      <c r="AMB927" s="2"/>
      <c r="AMC927" s="2"/>
      <c r="AMD927" s="2"/>
      <c r="AME927" s="2"/>
      <c r="AMF927" s="2"/>
      <c r="AMG927" s="2"/>
      <c r="AMH927" s="2"/>
      <c r="AMI927" s="2"/>
      <c r="AMJ927" s="2"/>
    </row>
    <row r="928" s="1" customFormat="1" ht="27.75" customHeight="1" spans="1:102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K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  <c r="KY928" s="2"/>
      <c r="KZ928" s="2"/>
      <c r="LA928" s="2"/>
      <c r="LB928" s="2"/>
      <c r="LC928" s="2"/>
      <c r="LD928" s="2"/>
      <c r="LE928" s="2"/>
      <c r="LF928" s="2"/>
      <c r="LG928" s="2"/>
      <c r="LH928" s="2"/>
      <c r="LI928" s="2"/>
      <c r="LJ928" s="2"/>
      <c r="LK928" s="2"/>
      <c r="LL928" s="2"/>
      <c r="LM928" s="2"/>
      <c r="LN928" s="2"/>
      <c r="LO928" s="2"/>
      <c r="LP928" s="2"/>
      <c r="LQ928" s="2"/>
      <c r="LR928" s="2"/>
      <c r="LS928" s="2"/>
      <c r="LT928" s="2"/>
      <c r="LU928" s="2"/>
      <c r="LV928" s="2"/>
      <c r="LW928" s="2"/>
      <c r="LX928" s="2"/>
      <c r="LY928" s="2"/>
      <c r="LZ928" s="2"/>
      <c r="MA928" s="2"/>
      <c r="MB928" s="2"/>
      <c r="MC928" s="2"/>
      <c r="MD928" s="2"/>
      <c r="ME928" s="2"/>
      <c r="MF928" s="2"/>
      <c r="MG928" s="2"/>
      <c r="MH928" s="2"/>
      <c r="MI928" s="2"/>
      <c r="MJ928" s="2"/>
      <c r="MK928" s="2"/>
      <c r="ML928" s="2"/>
      <c r="MM928" s="2"/>
      <c r="MN928" s="2"/>
      <c r="MO928" s="2"/>
      <c r="MP928" s="2"/>
      <c r="MQ928" s="2"/>
      <c r="MR928" s="2"/>
      <c r="MS928" s="2"/>
      <c r="MT928" s="2"/>
      <c r="MU928" s="2"/>
      <c r="MV928" s="2"/>
      <c r="MW928" s="2"/>
      <c r="MX928" s="2"/>
      <c r="MY928" s="2"/>
      <c r="MZ928" s="2"/>
      <c r="NA928" s="2"/>
      <c r="NB928" s="2"/>
      <c r="NC928" s="2"/>
      <c r="ND928" s="2"/>
      <c r="NE928" s="2"/>
      <c r="NF928" s="2"/>
      <c r="NG928" s="2"/>
      <c r="NH928" s="2"/>
      <c r="NI928" s="2"/>
      <c r="NJ928" s="2"/>
      <c r="NK928" s="2"/>
      <c r="NL928" s="2"/>
      <c r="NM928" s="2"/>
      <c r="NN928" s="2"/>
      <c r="NO928" s="2"/>
      <c r="NP928" s="2"/>
      <c r="NQ928" s="2"/>
      <c r="NR928" s="2"/>
      <c r="NS928" s="2"/>
      <c r="NT928" s="2"/>
      <c r="NU928" s="2"/>
      <c r="NV928" s="2"/>
      <c r="NW928" s="2"/>
      <c r="NX928" s="2"/>
      <c r="NY928" s="2"/>
      <c r="NZ928" s="2"/>
      <c r="OA928" s="2"/>
      <c r="OB928" s="2"/>
      <c r="OC928" s="2"/>
      <c r="OD928" s="2"/>
      <c r="OE928" s="2"/>
      <c r="OF928" s="2"/>
      <c r="OG928" s="2"/>
      <c r="OH928" s="2"/>
      <c r="OI928" s="2"/>
      <c r="OJ928" s="2"/>
      <c r="OK928" s="2"/>
      <c r="OL928" s="2"/>
      <c r="OM928" s="2"/>
      <c r="ON928" s="2"/>
      <c r="OO928" s="2"/>
      <c r="OP928" s="2"/>
      <c r="OQ928" s="2"/>
      <c r="OR928" s="2"/>
      <c r="OS928" s="2"/>
      <c r="OT928" s="2"/>
      <c r="OU928" s="2"/>
      <c r="OV928" s="2"/>
      <c r="OW928" s="2"/>
      <c r="OX928" s="2"/>
      <c r="OY928" s="2"/>
      <c r="OZ928" s="2"/>
      <c r="PA928" s="2"/>
      <c r="PB928" s="2"/>
      <c r="PC928" s="2"/>
      <c r="PD928" s="2"/>
      <c r="PE928" s="2"/>
      <c r="PF928" s="2"/>
      <c r="PG928" s="2"/>
      <c r="PH928" s="2"/>
      <c r="PI928" s="2"/>
      <c r="PJ928" s="2"/>
      <c r="PK928" s="2"/>
      <c r="PL928" s="2"/>
      <c r="PM928" s="2"/>
      <c r="PN928" s="2"/>
      <c r="PO928" s="2"/>
      <c r="PP928" s="2"/>
      <c r="PQ928" s="2"/>
      <c r="PR928" s="2"/>
      <c r="PS928" s="2"/>
      <c r="PT928" s="2"/>
      <c r="PU928" s="2"/>
      <c r="PV928" s="2"/>
      <c r="PW928" s="2"/>
      <c r="PX928" s="2"/>
      <c r="PY928" s="2"/>
      <c r="PZ928" s="2"/>
      <c r="QA928" s="2"/>
      <c r="QB928" s="2"/>
      <c r="QC928" s="2"/>
      <c r="QD928" s="2"/>
      <c r="QE928" s="2"/>
      <c r="QF928" s="2"/>
      <c r="QG928" s="2"/>
      <c r="QH928" s="2"/>
      <c r="QI928" s="2"/>
      <c r="QJ928" s="2"/>
      <c r="QK928" s="2"/>
      <c r="QL928" s="2"/>
      <c r="QM928" s="2"/>
      <c r="QN928" s="2"/>
      <c r="QO928" s="2"/>
      <c r="QP928" s="2"/>
      <c r="QQ928" s="2"/>
      <c r="QR928" s="2"/>
      <c r="QS928" s="2"/>
      <c r="QT928" s="2"/>
      <c r="QU928" s="2"/>
      <c r="QV928" s="2"/>
      <c r="QW928" s="2"/>
      <c r="QX928" s="2"/>
      <c r="QY928" s="2"/>
      <c r="QZ928" s="2"/>
      <c r="RA928" s="2"/>
      <c r="RB928" s="2"/>
      <c r="RC928" s="2"/>
      <c r="RD928" s="2"/>
      <c r="RE928" s="2"/>
      <c r="RF928" s="2"/>
      <c r="RG928" s="2"/>
      <c r="RH928" s="2"/>
      <c r="RI928" s="2"/>
      <c r="RJ928" s="2"/>
      <c r="RK928" s="2"/>
      <c r="RL928" s="2"/>
      <c r="RM928" s="2"/>
      <c r="RN928" s="2"/>
      <c r="RO928" s="2"/>
      <c r="RP928" s="2"/>
      <c r="RQ928" s="2"/>
      <c r="RR928" s="2"/>
      <c r="RS928" s="2"/>
      <c r="RT928" s="2"/>
      <c r="RU928" s="2"/>
      <c r="RV928" s="2"/>
      <c r="RW928" s="2"/>
      <c r="RX928" s="2"/>
      <c r="RY928" s="2"/>
      <c r="RZ928" s="2"/>
      <c r="SA928" s="2"/>
      <c r="SB928" s="2"/>
      <c r="SC928" s="2"/>
      <c r="SD928" s="2"/>
      <c r="SE928" s="2"/>
      <c r="SF928" s="2"/>
      <c r="SG928" s="2"/>
      <c r="SH928" s="2"/>
      <c r="SI928" s="2"/>
      <c r="SJ928" s="2"/>
      <c r="SK928" s="2"/>
      <c r="SL928" s="2"/>
      <c r="SM928" s="2"/>
      <c r="SN928" s="2"/>
      <c r="SO928" s="2"/>
      <c r="SP928" s="2"/>
      <c r="SQ928" s="2"/>
      <c r="SR928" s="2"/>
      <c r="SS928" s="2"/>
      <c r="ST928" s="2"/>
      <c r="SU928" s="2"/>
      <c r="SV928" s="2"/>
      <c r="SW928" s="2"/>
      <c r="SX928" s="2"/>
      <c r="SY928" s="2"/>
      <c r="SZ928" s="2"/>
      <c r="TA928" s="2"/>
      <c r="TB928" s="2"/>
      <c r="TC928" s="2"/>
      <c r="TD928" s="2"/>
      <c r="TE928" s="2"/>
      <c r="TF928" s="2"/>
      <c r="TG928" s="2"/>
      <c r="TH928" s="2"/>
      <c r="TI928" s="2"/>
      <c r="TJ928" s="2"/>
      <c r="TK928" s="2"/>
      <c r="TL928" s="2"/>
      <c r="TM928" s="2"/>
      <c r="TN928" s="2"/>
      <c r="TO928" s="2"/>
      <c r="TP928" s="2"/>
      <c r="TQ928" s="2"/>
      <c r="TR928" s="2"/>
      <c r="TS928" s="2"/>
      <c r="TT928" s="2"/>
      <c r="TU928" s="2"/>
      <c r="TV928" s="2"/>
      <c r="TW928" s="2"/>
      <c r="TX928" s="2"/>
      <c r="TY928" s="2"/>
      <c r="TZ928" s="2"/>
      <c r="UA928" s="2"/>
      <c r="UB928" s="2"/>
      <c r="UC928" s="2"/>
      <c r="UD928" s="2"/>
      <c r="UE928" s="2"/>
      <c r="UF928" s="2"/>
      <c r="UG928" s="2"/>
      <c r="UH928" s="2"/>
      <c r="UI928" s="2"/>
      <c r="UJ928" s="2"/>
      <c r="UK928" s="2"/>
      <c r="UL928" s="2"/>
      <c r="UM928" s="2"/>
      <c r="UN928" s="2"/>
      <c r="UO928" s="2"/>
      <c r="UP928" s="2"/>
      <c r="UQ928" s="2"/>
      <c r="UR928" s="2"/>
      <c r="US928" s="2"/>
      <c r="UT928" s="2"/>
      <c r="UU928" s="2"/>
      <c r="UV928" s="2"/>
      <c r="UW928" s="2"/>
      <c r="UX928" s="2"/>
      <c r="UY928" s="2"/>
      <c r="UZ928" s="2"/>
      <c r="VA928" s="2"/>
      <c r="VB928" s="2"/>
      <c r="VC928" s="2"/>
      <c r="VD928" s="2"/>
      <c r="VE928" s="2"/>
      <c r="VF928" s="2"/>
      <c r="VG928" s="2"/>
      <c r="VH928" s="2"/>
      <c r="VI928" s="2"/>
      <c r="VJ928" s="2"/>
      <c r="VK928" s="2"/>
      <c r="VL928" s="2"/>
      <c r="VM928" s="2"/>
      <c r="VN928" s="2"/>
      <c r="VO928" s="2"/>
      <c r="VP928" s="2"/>
      <c r="VQ928" s="2"/>
      <c r="VR928" s="2"/>
      <c r="VS928" s="2"/>
      <c r="VT928" s="2"/>
      <c r="VU928" s="2"/>
      <c r="VV928" s="2"/>
      <c r="VW928" s="2"/>
      <c r="VX928" s="2"/>
      <c r="VY928" s="2"/>
      <c r="VZ928" s="2"/>
      <c r="WA928" s="2"/>
      <c r="WB928" s="2"/>
      <c r="WC928" s="2"/>
      <c r="WD928" s="2"/>
      <c r="WE928" s="2"/>
      <c r="WF928" s="2"/>
      <c r="WG928" s="2"/>
      <c r="WH928" s="2"/>
      <c r="WI928" s="2"/>
      <c r="WJ928" s="2"/>
      <c r="WK928" s="2"/>
      <c r="WL928" s="2"/>
      <c r="WM928" s="2"/>
      <c r="WN928" s="2"/>
      <c r="WO928" s="2"/>
      <c r="WP928" s="2"/>
      <c r="WQ928" s="2"/>
      <c r="WR928" s="2"/>
      <c r="WS928" s="2"/>
      <c r="WT928" s="2"/>
      <c r="WU928" s="2"/>
      <c r="WV928" s="2"/>
      <c r="WW928" s="2"/>
      <c r="WX928" s="2"/>
      <c r="WY928" s="2"/>
      <c r="WZ928" s="2"/>
      <c r="XA928" s="2"/>
      <c r="XB928" s="2"/>
      <c r="XC928" s="2"/>
      <c r="XD928" s="2"/>
      <c r="XE928" s="2"/>
      <c r="XF928" s="2"/>
      <c r="XG928" s="2"/>
      <c r="XH928" s="2"/>
      <c r="XI928" s="2"/>
      <c r="XJ928" s="2"/>
      <c r="XK928" s="2"/>
      <c r="XL928" s="2"/>
      <c r="XM928" s="2"/>
      <c r="XN928" s="2"/>
      <c r="XO928" s="2"/>
      <c r="XP928" s="2"/>
      <c r="XQ928" s="2"/>
      <c r="XR928" s="2"/>
      <c r="XS928" s="2"/>
      <c r="XT928" s="2"/>
      <c r="XU928" s="2"/>
      <c r="XV928" s="2"/>
      <c r="XW928" s="2"/>
      <c r="XX928" s="2"/>
      <c r="XY928" s="2"/>
      <c r="XZ928" s="2"/>
      <c r="YA928" s="2"/>
      <c r="YB928" s="2"/>
      <c r="YC928" s="2"/>
      <c r="YD928" s="2"/>
      <c r="YE928" s="2"/>
      <c r="YF928" s="2"/>
      <c r="YG928" s="2"/>
      <c r="YH928" s="2"/>
      <c r="YI928" s="2"/>
      <c r="YJ928" s="2"/>
      <c r="YK928" s="2"/>
      <c r="YL928" s="2"/>
      <c r="YM928" s="2"/>
      <c r="YN928" s="2"/>
      <c r="YO928" s="2"/>
      <c r="YP928" s="2"/>
      <c r="YQ928" s="2"/>
      <c r="YR928" s="2"/>
      <c r="YS928" s="2"/>
      <c r="YT928" s="2"/>
      <c r="YU928" s="2"/>
      <c r="YV928" s="2"/>
      <c r="YW928" s="2"/>
      <c r="YX928" s="2"/>
      <c r="YY928" s="2"/>
      <c r="YZ928" s="2"/>
      <c r="ZA928" s="2"/>
      <c r="ZB928" s="2"/>
      <c r="ZC928" s="2"/>
      <c r="ZD928" s="2"/>
      <c r="ZE928" s="2"/>
      <c r="ZF928" s="2"/>
      <c r="ZG928" s="2"/>
      <c r="ZH928" s="2"/>
      <c r="ZI928" s="2"/>
      <c r="ZJ928" s="2"/>
      <c r="ZK928" s="2"/>
      <c r="ZL928" s="2"/>
      <c r="ZM928" s="2"/>
      <c r="ZN928" s="2"/>
      <c r="ZO928" s="2"/>
      <c r="ZP928" s="2"/>
      <c r="ZQ928" s="2"/>
      <c r="ZR928" s="2"/>
      <c r="ZS928" s="2"/>
      <c r="ZT928" s="2"/>
      <c r="ZU928" s="2"/>
      <c r="ZV928" s="2"/>
      <c r="ZW928" s="2"/>
      <c r="ZX928" s="2"/>
      <c r="ZY928" s="2"/>
      <c r="ZZ928" s="2"/>
      <c r="AAA928" s="2"/>
      <c r="AAB928" s="2"/>
      <c r="AAC928" s="2"/>
      <c r="AAD928" s="2"/>
      <c r="AAE928" s="2"/>
      <c r="AAF928" s="2"/>
      <c r="AAG928" s="2"/>
      <c r="AAH928" s="2"/>
      <c r="AAI928" s="2"/>
      <c r="AAJ928" s="2"/>
      <c r="AAK928" s="2"/>
      <c r="AAL928" s="2"/>
      <c r="AAM928" s="2"/>
      <c r="AAN928" s="2"/>
      <c r="AAO928" s="2"/>
      <c r="AAP928" s="2"/>
      <c r="AAQ928" s="2"/>
      <c r="AAR928" s="2"/>
      <c r="AAS928" s="2"/>
      <c r="AAT928" s="2"/>
      <c r="AAU928" s="2"/>
      <c r="AAV928" s="2"/>
      <c r="AAW928" s="2"/>
      <c r="AAX928" s="2"/>
      <c r="AAY928" s="2"/>
      <c r="AAZ928" s="2"/>
      <c r="ABA928" s="2"/>
      <c r="ABB928" s="2"/>
      <c r="ABC928" s="2"/>
      <c r="ABD928" s="2"/>
      <c r="ABE928" s="2"/>
      <c r="ABF928" s="2"/>
      <c r="ABG928" s="2"/>
      <c r="ABH928" s="2"/>
      <c r="ABI928" s="2"/>
      <c r="ABJ928" s="2"/>
      <c r="ABK928" s="2"/>
      <c r="ABL928" s="2"/>
      <c r="ABM928" s="2"/>
      <c r="ABN928" s="2"/>
      <c r="ABO928" s="2"/>
      <c r="ABP928" s="2"/>
      <c r="ABQ928" s="2"/>
      <c r="ABR928" s="2"/>
      <c r="ABS928" s="2"/>
      <c r="ABT928" s="2"/>
      <c r="ABU928" s="2"/>
      <c r="ABV928" s="2"/>
      <c r="ABW928" s="2"/>
      <c r="ABX928" s="2"/>
      <c r="ABY928" s="2"/>
      <c r="ABZ928" s="2"/>
      <c r="ACA928" s="2"/>
      <c r="ACB928" s="2"/>
      <c r="ACC928" s="2"/>
      <c r="ACD928" s="2"/>
      <c r="ACE928" s="2"/>
      <c r="ACF928" s="2"/>
      <c r="ACG928" s="2"/>
      <c r="ACH928" s="2"/>
      <c r="ACI928" s="2"/>
      <c r="ACJ928" s="2"/>
      <c r="ACK928" s="2"/>
      <c r="ACL928" s="2"/>
      <c r="ACM928" s="2"/>
      <c r="ACN928" s="2"/>
      <c r="ACO928" s="2"/>
      <c r="ACP928" s="2"/>
      <c r="ACQ928" s="2"/>
      <c r="ACR928" s="2"/>
      <c r="ACS928" s="2"/>
      <c r="ACT928" s="2"/>
      <c r="ACU928" s="2"/>
      <c r="ACV928" s="2"/>
      <c r="ACW928" s="2"/>
      <c r="ACX928" s="2"/>
      <c r="ACY928" s="2"/>
      <c r="ACZ928" s="2"/>
      <c r="ADA928" s="2"/>
      <c r="ADB928" s="2"/>
      <c r="ADC928" s="2"/>
      <c r="ADD928" s="2"/>
      <c r="ADE928" s="2"/>
      <c r="ADF928" s="2"/>
      <c r="ADG928" s="2"/>
      <c r="ADH928" s="2"/>
      <c r="ADI928" s="2"/>
      <c r="ADJ928" s="2"/>
      <c r="ADK928" s="2"/>
      <c r="ADL928" s="2"/>
      <c r="ADM928" s="2"/>
      <c r="ADN928" s="2"/>
      <c r="ADO928" s="2"/>
      <c r="ADP928" s="2"/>
      <c r="ADQ928" s="2"/>
      <c r="ADR928" s="2"/>
      <c r="ADS928" s="2"/>
      <c r="ADT928" s="2"/>
      <c r="ADU928" s="2"/>
      <c r="ADV928" s="2"/>
      <c r="ADW928" s="2"/>
      <c r="ADX928" s="2"/>
      <c r="ADY928" s="2"/>
      <c r="ADZ928" s="2"/>
      <c r="AEA928" s="2"/>
      <c r="AEB928" s="2"/>
      <c r="AEC928" s="2"/>
      <c r="AED928" s="2"/>
      <c r="AEE928" s="2"/>
      <c r="AEF928" s="2"/>
      <c r="AEG928" s="2"/>
      <c r="AEH928" s="2"/>
      <c r="AEI928" s="2"/>
      <c r="AEJ928" s="2"/>
      <c r="AEK928" s="2"/>
      <c r="AEL928" s="2"/>
      <c r="AEM928" s="2"/>
      <c r="AEN928" s="2"/>
      <c r="AEO928" s="2"/>
      <c r="AEP928" s="2"/>
      <c r="AEQ928" s="2"/>
      <c r="AER928" s="2"/>
      <c r="AES928" s="2"/>
      <c r="AET928" s="2"/>
      <c r="AEU928" s="2"/>
      <c r="AEV928" s="2"/>
      <c r="AEW928" s="2"/>
      <c r="AEX928" s="2"/>
      <c r="AEY928" s="2"/>
      <c r="AEZ928" s="2"/>
      <c r="AFA928" s="2"/>
      <c r="AFB928" s="2"/>
      <c r="AFC928" s="2"/>
      <c r="AFD928" s="2"/>
      <c r="AFE928" s="2"/>
      <c r="AFF928" s="2"/>
      <c r="AFG928" s="2"/>
      <c r="AFH928" s="2"/>
      <c r="AFI928" s="2"/>
      <c r="AFJ928" s="2"/>
      <c r="AFK928" s="2"/>
      <c r="AFL928" s="2"/>
      <c r="AFM928" s="2"/>
      <c r="AFN928" s="2"/>
      <c r="AFO928" s="2"/>
      <c r="AFP928" s="2"/>
      <c r="AFQ928" s="2"/>
      <c r="AFR928" s="2"/>
      <c r="AFS928" s="2"/>
      <c r="AFT928" s="2"/>
      <c r="AFU928" s="2"/>
      <c r="AFV928" s="2"/>
      <c r="AFW928" s="2"/>
      <c r="AFX928" s="2"/>
      <c r="AFY928" s="2"/>
      <c r="AFZ928" s="2"/>
      <c r="AGA928" s="2"/>
      <c r="AGB928" s="2"/>
      <c r="AGC928" s="2"/>
      <c r="AGD928" s="2"/>
      <c r="AGE928" s="2"/>
      <c r="AGF928" s="2"/>
      <c r="AGG928" s="2"/>
      <c r="AGH928" s="2"/>
      <c r="AGI928" s="2"/>
      <c r="AGJ928" s="2"/>
      <c r="AGK928" s="2"/>
      <c r="AGL928" s="2"/>
      <c r="AGM928" s="2"/>
      <c r="AGN928" s="2"/>
      <c r="AGO928" s="2"/>
      <c r="AGP928" s="2"/>
      <c r="AGQ928" s="2"/>
      <c r="AGR928" s="2"/>
      <c r="AGS928" s="2"/>
      <c r="AGT928" s="2"/>
      <c r="AGU928" s="2"/>
      <c r="AGV928" s="2"/>
      <c r="AGW928" s="2"/>
      <c r="AGX928" s="2"/>
      <c r="AGY928" s="2"/>
      <c r="AGZ928" s="2"/>
      <c r="AHA928" s="2"/>
      <c r="AHB928" s="2"/>
      <c r="AHC928" s="2"/>
      <c r="AHD928" s="2"/>
      <c r="AHE928" s="2"/>
      <c r="AHF928" s="2"/>
      <c r="AHG928" s="2"/>
      <c r="AHH928" s="2"/>
      <c r="AHI928" s="2"/>
      <c r="AHJ928" s="2"/>
      <c r="AHK928" s="2"/>
      <c r="AHL928" s="2"/>
      <c r="AHM928" s="2"/>
      <c r="AHN928" s="2"/>
      <c r="AHO928" s="2"/>
      <c r="AHP928" s="2"/>
      <c r="AHQ928" s="2"/>
      <c r="AHR928" s="2"/>
      <c r="AHS928" s="2"/>
      <c r="AHT928" s="2"/>
      <c r="AHU928" s="2"/>
      <c r="AHV928" s="2"/>
      <c r="AHW928" s="2"/>
      <c r="AHX928" s="2"/>
      <c r="AHY928" s="2"/>
      <c r="AHZ928" s="2"/>
      <c r="AIA928" s="2"/>
      <c r="AIB928" s="2"/>
      <c r="AIC928" s="2"/>
      <c r="AID928" s="2"/>
      <c r="AIE928" s="2"/>
      <c r="AIF928" s="2"/>
      <c r="AIG928" s="2"/>
      <c r="AIH928" s="2"/>
      <c r="AII928" s="2"/>
      <c r="AIJ928" s="2"/>
      <c r="AIK928" s="2"/>
      <c r="AIL928" s="2"/>
      <c r="AIM928" s="2"/>
      <c r="AIN928" s="2"/>
      <c r="AIO928" s="2"/>
      <c r="AIP928" s="2"/>
      <c r="AIQ928" s="2"/>
      <c r="AIR928" s="2"/>
      <c r="AIS928" s="2"/>
      <c r="AIT928" s="2"/>
      <c r="AIU928" s="2"/>
      <c r="AIV928" s="2"/>
      <c r="AIW928" s="2"/>
      <c r="AIX928" s="2"/>
      <c r="AIY928" s="2"/>
      <c r="AIZ928" s="2"/>
      <c r="AJA928" s="2"/>
      <c r="AJB928" s="2"/>
      <c r="AJC928" s="2"/>
      <c r="AJD928" s="2"/>
      <c r="AJE928" s="2"/>
      <c r="AJF928" s="2"/>
      <c r="AJG928" s="2"/>
      <c r="AJH928" s="2"/>
      <c r="AJI928" s="2"/>
      <c r="AJJ928" s="2"/>
      <c r="AJK928" s="2"/>
      <c r="AJL928" s="2"/>
      <c r="AJM928" s="2"/>
      <c r="AJN928" s="2"/>
      <c r="AJO928" s="2"/>
      <c r="AJP928" s="2"/>
      <c r="AJQ928" s="2"/>
      <c r="AJR928" s="2"/>
      <c r="AJS928" s="2"/>
      <c r="AJT928" s="2"/>
      <c r="AJU928" s="2"/>
      <c r="AJV928" s="2"/>
      <c r="AJW928" s="2"/>
      <c r="AJX928" s="2"/>
      <c r="AJY928" s="2"/>
      <c r="AJZ928" s="2"/>
      <c r="AKA928" s="2"/>
      <c r="AKB928" s="2"/>
      <c r="AKC928" s="2"/>
      <c r="AKD928" s="2"/>
      <c r="AKE928" s="2"/>
      <c r="AKF928" s="2"/>
      <c r="AKG928" s="2"/>
      <c r="AKH928" s="2"/>
      <c r="AKI928" s="2"/>
      <c r="AKJ928" s="2"/>
      <c r="AKK928" s="2"/>
      <c r="AKL928" s="2"/>
      <c r="AKM928" s="2"/>
      <c r="AKN928" s="2"/>
      <c r="AKO928" s="2"/>
      <c r="AKP928" s="2"/>
      <c r="AKQ928" s="2"/>
      <c r="AKR928" s="2"/>
      <c r="AKS928" s="2"/>
      <c r="AKT928" s="2"/>
      <c r="AKU928" s="2"/>
      <c r="AKV928" s="2"/>
      <c r="AKW928" s="2"/>
      <c r="AKX928" s="2"/>
      <c r="AKY928" s="2"/>
      <c r="AKZ928" s="2"/>
      <c r="ALA928" s="2"/>
      <c r="ALB928" s="2"/>
      <c r="ALC928" s="2"/>
      <c r="ALD928" s="2"/>
      <c r="ALE928" s="2"/>
      <c r="ALF928" s="2"/>
      <c r="ALG928" s="2"/>
      <c r="ALH928" s="2"/>
      <c r="ALI928" s="2"/>
      <c r="ALJ928" s="2"/>
      <c r="ALK928" s="2"/>
      <c r="ALL928" s="2"/>
      <c r="ALM928" s="2"/>
      <c r="ALN928" s="2"/>
      <c r="ALO928" s="2"/>
      <c r="ALP928" s="2"/>
      <c r="ALQ928" s="2"/>
      <c r="ALR928" s="2"/>
      <c r="ALS928" s="2"/>
      <c r="ALT928" s="2"/>
      <c r="ALU928" s="2"/>
      <c r="ALV928" s="2"/>
      <c r="ALW928" s="2"/>
      <c r="ALX928" s="2"/>
      <c r="ALY928" s="2"/>
      <c r="ALZ928" s="2"/>
      <c r="AMA928" s="2"/>
      <c r="AMB928" s="2"/>
      <c r="AMC928" s="2"/>
      <c r="AMD928" s="2"/>
      <c r="AME928" s="2"/>
      <c r="AMF928" s="2"/>
      <c r="AMG928" s="2"/>
      <c r="AMH928" s="2"/>
      <c r="AMI928" s="2"/>
      <c r="AMJ928" s="2"/>
    </row>
    <row r="929" s="1" customFormat="1" ht="27.75" customHeight="1" spans="1:102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K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  <c r="KY929" s="2"/>
      <c r="KZ929" s="2"/>
      <c r="LA929" s="2"/>
      <c r="LB929" s="2"/>
      <c r="LC929" s="2"/>
      <c r="LD929" s="2"/>
      <c r="LE929" s="2"/>
      <c r="LF929" s="2"/>
      <c r="LG929" s="2"/>
      <c r="LH929" s="2"/>
      <c r="LI929" s="2"/>
      <c r="LJ929" s="2"/>
      <c r="LK929" s="2"/>
      <c r="LL929" s="2"/>
      <c r="LM929" s="2"/>
      <c r="LN929" s="2"/>
      <c r="LO929" s="2"/>
      <c r="LP929" s="2"/>
      <c r="LQ929" s="2"/>
      <c r="LR929" s="2"/>
      <c r="LS929" s="2"/>
      <c r="LT929" s="2"/>
      <c r="LU929" s="2"/>
      <c r="LV929" s="2"/>
      <c r="LW929" s="2"/>
      <c r="LX929" s="2"/>
      <c r="LY929" s="2"/>
      <c r="LZ929" s="2"/>
      <c r="MA929" s="2"/>
      <c r="MB929" s="2"/>
      <c r="MC929" s="2"/>
      <c r="MD929" s="2"/>
      <c r="ME929" s="2"/>
      <c r="MF929" s="2"/>
      <c r="MG929" s="2"/>
      <c r="MH929" s="2"/>
      <c r="MI929" s="2"/>
      <c r="MJ929" s="2"/>
      <c r="MK929" s="2"/>
      <c r="ML929" s="2"/>
      <c r="MM929" s="2"/>
      <c r="MN929" s="2"/>
      <c r="MO929" s="2"/>
      <c r="MP929" s="2"/>
      <c r="MQ929" s="2"/>
      <c r="MR929" s="2"/>
      <c r="MS929" s="2"/>
      <c r="MT929" s="2"/>
      <c r="MU929" s="2"/>
      <c r="MV929" s="2"/>
      <c r="MW929" s="2"/>
      <c r="MX929" s="2"/>
      <c r="MY929" s="2"/>
      <c r="MZ929" s="2"/>
      <c r="NA929" s="2"/>
      <c r="NB929" s="2"/>
      <c r="NC929" s="2"/>
      <c r="ND929" s="2"/>
      <c r="NE929" s="2"/>
      <c r="NF929" s="2"/>
      <c r="NG929" s="2"/>
      <c r="NH929" s="2"/>
      <c r="NI929" s="2"/>
      <c r="NJ929" s="2"/>
      <c r="NK929" s="2"/>
      <c r="NL929" s="2"/>
      <c r="NM929" s="2"/>
      <c r="NN929" s="2"/>
      <c r="NO929" s="2"/>
      <c r="NP929" s="2"/>
      <c r="NQ929" s="2"/>
      <c r="NR929" s="2"/>
      <c r="NS929" s="2"/>
      <c r="NT929" s="2"/>
      <c r="NU929" s="2"/>
      <c r="NV929" s="2"/>
      <c r="NW929" s="2"/>
      <c r="NX929" s="2"/>
      <c r="NY929" s="2"/>
      <c r="NZ929" s="2"/>
      <c r="OA929" s="2"/>
      <c r="OB929" s="2"/>
      <c r="OC929" s="2"/>
      <c r="OD929" s="2"/>
      <c r="OE929" s="2"/>
      <c r="OF929" s="2"/>
      <c r="OG929" s="2"/>
      <c r="OH929" s="2"/>
      <c r="OI929" s="2"/>
      <c r="OJ929" s="2"/>
      <c r="OK929" s="2"/>
      <c r="OL929" s="2"/>
      <c r="OM929" s="2"/>
      <c r="ON929" s="2"/>
      <c r="OO929" s="2"/>
      <c r="OP929" s="2"/>
      <c r="OQ929" s="2"/>
      <c r="OR929" s="2"/>
      <c r="OS929" s="2"/>
      <c r="OT929" s="2"/>
      <c r="OU929" s="2"/>
      <c r="OV929" s="2"/>
      <c r="OW929" s="2"/>
      <c r="OX929" s="2"/>
      <c r="OY929" s="2"/>
      <c r="OZ929" s="2"/>
      <c r="PA929" s="2"/>
      <c r="PB929" s="2"/>
      <c r="PC929" s="2"/>
      <c r="PD929" s="2"/>
      <c r="PE929" s="2"/>
      <c r="PF929" s="2"/>
      <c r="PG929" s="2"/>
      <c r="PH929" s="2"/>
      <c r="PI929" s="2"/>
      <c r="PJ929" s="2"/>
      <c r="PK929" s="2"/>
      <c r="PL929" s="2"/>
      <c r="PM929" s="2"/>
      <c r="PN929" s="2"/>
      <c r="PO929" s="2"/>
      <c r="PP929" s="2"/>
      <c r="PQ929" s="2"/>
      <c r="PR929" s="2"/>
      <c r="PS929" s="2"/>
      <c r="PT929" s="2"/>
      <c r="PU929" s="2"/>
      <c r="PV929" s="2"/>
      <c r="PW929" s="2"/>
      <c r="PX929" s="2"/>
      <c r="PY929" s="2"/>
      <c r="PZ929" s="2"/>
      <c r="QA929" s="2"/>
      <c r="QB929" s="2"/>
      <c r="QC929" s="2"/>
      <c r="QD929" s="2"/>
      <c r="QE929" s="2"/>
      <c r="QF929" s="2"/>
      <c r="QG929" s="2"/>
      <c r="QH929" s="2"/>
      <c r="QI929" s="2"/>
      <c r="QJ929" s="2"/>
      <c r="QK929" s="2"/>
      <c r="QL929" s="2"/>
      <c r="QM929" s="2"/>
      <c r="QN929" s="2"/>
      <c r="QO929" s="2"/>
      <c r="QP929" s="2"/>
      <c r="QQ929" s="2"/>
      <c r="QR929" s="2"/>
      <c r="QS929" s="2"/>
      <c r="QT929" s="2"/>
      <c r="QU929" s="2"/>
      <c r="QV929" s="2"/>
      <c r="QW929" s="2"/>
      <c r="QX929" s="2"/>
      <c r="QY929" s="2"/>
      <c r="QZ929" s="2"/>
      <c r="RA929" s="2"/>
      <c r="RB929" s="2"/>
      <c r="RC929" s="2"/>
      <c r="RD929" s="2"/>
      <c r="RE929" s="2"/>
      <c r="RF929" s="2"/>
      <c r="RG929" s="2"/>
      <c r="RH929" s="2"/>
      <c r="RI929" s="2"/>
      <c r="RJ929" s="2"/>
      <c r="RK929" s="2"/>
      <c r="RL929" s="2"/>
      <c r="RM929" s="2"/>
      <c r="RN929" s="2"/>
      <c r="RO929" s="2"/>
      <c r="RP929" s="2"/>
      <c r="RQ929" s="2"/>
      <c r="RR929" s="2"/>
      <c r="RS929" s="2"/>
      <c r="RT929" s="2"/>
      <c r="RU929" s="2"/>
      <c r="RV929" s="2"/>
      <c r="RW929" s="2"/>
      <c r="RX929" s="2"/>
      <c r="RY929" s="2"/>
      <c r="RZ929" s="2"/>
      <c r="SA929" s="2"/>
      <c r="SB929" s="2"/>
      <c r="SC929" s="2"/>
      <c r="SD929" s="2"/>
      <c r="SE929" s="2"/>
      <c r="SF929" s="2"/>
      <c r="SG929" s="2"/>
      <c r="SH929" s="2"/>
      <c r="SI929" s="2"/>
      <c r="SJ929" s="2"/>
      <c r="SK929" s="2"/>
      <c r="SL929" s="2"/>
      <c r="SM929" s="2"/>
      <c r="SN929" s="2"/>
      <c r="SO929" s="2"/>
      <c r="SP929" s="2"/>
      <c r="SQ929" s="2"/>
      <c r="SR929" s="2"/>
      <c r="SS929" s="2"/>
      <c r="ST929" s="2"/>
      <c r="SU929" s="2"/>
      <c r="SV929" s="2"/>
      <c r="SW929" s="2"/>
      <c r="SX929" s="2"/>
      <c r="SY929" s="2"/>
      <c r="SZ929" s="2"/>
      <c r="TA929" s="2"/>
      <c r="TB929" s="2"/>
      <c r="TC929" s="2"/>
      <c r="TD929" s="2"/>
      <c r="TE929" s="2"/>
      <c r="TF929" s="2"/>
      <c r="TG929" s="2"/>
      <c r="TH929" s="2"/>
      <c r="TI929" s="2"/>
      <c r="TJ929" s="2"/>
      <c r="TK929" s="2"/>
      <c r="TL929" s="2"/>
      <c r="TM929" s="2"/>
      <c r="TN929" s="2"/>
      <c r="TO929" s="2"/>
      <c r="TP929" s="2"/>
      <c r="TQ929" s="2"/>
      <c r="TR929" s="2"/>
      <c r="TS929" s="2"/>
      <c r="TT929" s="2"/>
      <c r="TU929" s="2"/>
      <c r="TV929" s="2"/>
      <c r="TW929" s="2"/>
      <c r="TX929" s="2"/>
      <c r="TY929" s="2"/>
      <c r="TZ929" s="2"/>
      <c r="UA929" s="2"/>
      <c r="UB929" s="2"/>
      <c r="UC929" s="2"/>
      <c r="UD929" s="2"/>
      <c r="UE929" s="2"/>
      <c r="UF929" s="2"/>
      <c r="UG929" s="2"/>
      <c r="UH929" s="2"/>
      <c r="UI929" s="2"/>
      <c r="UJ929" s="2"/>
      <c r="UK929" s="2"/>
      <c r="UL929" s="2"/>
      <c r="UM929" s="2"/>
      <c r="UN929" s="2"/>
      <c r="UO929" s="2"/>
      <c r="UP929" s="2"/>
      <c r="UQ929" s="2"/>
      <c r="UR929" s="2"/>
      <c r="US929" s="2"/>
      <c r="UT929" s="2"/>
      <c r="UU929" s="2"/>
      <c r="UV929" s="2"/>
      <c r="UW929" s="2"/>
      <c r="UX929" s="2"/>
      <c r="UY929" s="2"/>
      <c r="UZ929" s="2"/>
      <c r="VA929" s="2"/>
      <c r="VB929" s="2"/>
      <c r="VC929" s="2"/>
      <c r="VD929" s="2"/>
      <c r="VE929" s="2"/>
      <c r="VF929" s="2"/>
      <c r="VG929" s="2"/>
      <c r="VH929" s="2"/>
      <c r="VI929" s="2"/>
      <c r="VJ929" s="2"/>
      <c r="VK929" s="2"/>
      <c r="VL929" s="2"/>
      <c r="VM929" s="2"/>
      <c r="VN929" s="2"/>
      <c r="VO929" s="2"/>
      <c r="VP929" s="2"/>
      <c r="VQ929" s="2"/>
      <c r="VR929" s="2"/>
      <c r="VS929" s="2"/>
      <c r="VT929" s="2"/>
      <c r="VU929" s="2"/>
      <c r="VV929" s="2"/>
      <c r="VW929" s="2"/>
      <c r="VX929" s="2"/>
      <c r="VY929" s="2"/>
      <c r="VZ929" s="2"/>
      <c r="WA929" s="2"/>
      <c r="WB929" s="2"/>
      <c r="WC929" s="2"/>
      <c r="WD929" s="2"/>
      <c r="WE929" s="2"/>
      <c r="WF929" s="2"/>
      <c r="WG929" s="2"/>
      <c r="WH929" s="2"/>
      <c r="WI929" s="2"/>
      <c r="WJ929" s="2"/>
      <c r="WK929" s="2"/>
      <c r="WL929" s="2"/>
      <c r="WM929" s="2"/>
      <c r="WN929" s="2"/>
      <c r="WO929" s="2"/>
      <c r="WP929" s="2"/>
      <c r="WQ929" s="2"/>
      <c r="WR929" s="2"/>
      <c r="WS929" s="2"/>
      <c r="WT929" s="2"/>
      <c r="WU929" s="2"/>
      <c r="WV929" s="2"/>
      <c r="WW929" s="2"/>
      <c r="WX929" s="2"/>
      <c r="WY929" s="2"/>
      <c r="WZ929" s="2"/>
      <c r="XA929" s="2"/>
      <c r="XB929" s="2"/>
      <c r="XC929" s="2"/>
      <c r="XD929" s="2"/>
      <c r="XE929" s="2"/>
      <c r="XF929" s="2"/>
      <c r="XG929" s="2"/>
      <c r="XH929" s="2"/>
      <c r="XI929" s="2"/>
      <c r="XJ929" s="2"/>
      <c r="XK929" s="2"/>
      <c r="XL929" s="2"/>
      <c r="XM929" s="2"/>
      <c r="XN929" s="2"/>
      <c r="XO929" s="2"/>
      <c r="XP929" s="2"/>
      <c r="XQ929" s="2"/>
      <c r="XR929" s="2"/>
      <c r="XS929" s="2"/>
      <c r="XT929" s="2"/>
      <c r="XU929" s="2"/>
      <c r="XV929" s="2"/>
      <c r="XW929" s="2"/>
      <c r="XX929" s="2"/>
      <c r="XY929" s="2"/>
      <c r="XZ929" s="2"/>
      <c r="YA929" s="2"/>
      <c r="YB929" s="2"/>
      <c r="YC929" s="2"/>
      <c r="YD929" s="2"/>
      <c r="YE929" s="2"/>
      <c r="YF929" s="2"/>
      <c r="YG929" s="2"/>
      <c r="YH929" s="2"/>
      <c r="YI929" s="2"/>
      <c r="YJ929" s="2"/>
      <c r="YK929" s="2"/>
      <c r="YL929" s="2"/>
      <c r="YM929" s="2"/>
      <c r="YN929" s="2"/>
      <c r="YO929" s="2"/>
      <c r="YP929" s="2"/>
      <c r="YQ929" s="2"/>
      <c r="YR929" s="2"/>
      <c r="YS929" s="2"/>
      <c r="YT929" s="2"/>
      <c r="YU929" s="2"/>
      <c r="YV929" s="2"/>
      <c r="YW929" s="2"/>
      <c r="YX929" s="2"/>
      <c r="YY929" s="2"/>
      <c r="YZ929" s="2"/>
      <c r="ZA929" s="2"/>
      <c r="ZB929" s="2"/>
      <c r="ZC929" s="2"/>
      <c r="ZD929" s="2"/>
      <c r="ZE929" s="2"/>
      <c r="ZF929" s="2"/>
      <c r="ZG929" s="2"/>
      <c r="ZH929" s="2"/>
      <c r="ZI929" s="2"/>
      <c r="ZJ929" s="2"/>
      <c r="ZK929" s="2"/>
      <c r="ZL929" s="2"/>
      <c r="ZM929" s="2"/>
      <c r="ZN929" s="2"/>
      <c r="ZO929" s="2"/>
      <c r="ZP929" s="2"/>
      <c r="ZQ929" s="2"/>
      <c r="ZR929" s="2"/>
      <c r="ZS929" s="2"/>
      <c r="ZT929" s="2"/>
      <c r="ZU929" s="2"/>
      <c r="ZV929" s="2"/>
      <c r="ZW929" s="2"/>
      <c r="ZX929" s="2"/>
      <c r="ZY929" s="2"/>
      <c r="ZZ929" s="2"/>
      <c r="AAA929" s="2"/>
      <c r="AAB929" s="2"/>
      <c r="AAC929" s="2"/>
      <c r="AAD929" s="2"/>
      <c r="AAE929" s="2"/>
      <c r="AAF929" s="2"/>
      <c r="AAG929" s="2"/>
      <c r="AAH929" s="2"/>
      <c r="AAI929" s="2"/>
      <c r="AAJ929" s="2"/>
      <c r="AAK929" s="2"/>
      <c r="AAL929" s="2"/>
      <c r="AAM929" s="2"/>
      <c r="AAN929" s="2"/>
      <c r="AAO929" s="2"/>
      <c r="AAP929" s="2"/>
      <c r="AAQ929" s="2"/>
      <c r="AAR929" s="2"/>
      <c r="AAS929" s="2"/>
      <c r="AAT929" s="2"/>
      <c r="AAU929" s="2"/>
      <c r="AAV929" s="2"/>
      <c r="AAW929" s="2"/>
      <c r="AAX929" s="2"/>
      <c r="AAY929" s="2"/>
      <c r="AAZ929" s="2"/>
      <c r="ABA929" s="2"/>
      <c r="ABB929" s="2"/>
      <c r="ABC929" s="2"/>
      <c r="ABD929" s="2"/>
      <c r="ABE929" s="2"/>
      <c r="ABF929" s="2"/>
      <c r="ABG929" s="2"/>
      <c r="ABH929" s="2"/>
      <c r="ABI929" s="2"/>
      <c r="ABJ929" s="2"/>
      <c r="ABK929" s="2"/>
      <c r="ABL929" s="2"/>
      <c r="ABM929" s="2"/>
      <c r="ABN929" s="2"/>
      <c r="ABO929" s="2"/>
      <c r="ABP929" s="2"/>
      <c r="ABQ929" s="2"/>
      <c r="ABR929" s="2"/>
      <c r="ABS929" s="2"/>
      <c r="ABT929" s="2"/>
      <c r="ABU929" s="2"/>
      <c r="ABV929" s="2"/>
      <c r="ABW929" s="2"/>
      <c r="ABX929" s="2"/>
      <c r="ABY929" s="2"/>
      <c r="ABZ929" s="2"/>
      <c r="ACA929" s="2"/>
      <c r="ACB929" s="2"/>
      <c r="ACC929" s="2"/>
      <c r="ACD929" s="2"/>
      <c r="ACE929" s="2"/>
      <c r="ACF929" s="2"/>
      <c r="ACG929" s="2"/>
      <c r="ACH929" s="2"/>
      <c r="ACI929" s="2"/>
      <c r="ACJ929" s="2"/>
      <c r="ACK929" s="2"/>
      <c r="ACL929" s="2"/>
      <c r="ACM929" s="2"/>
      <c r="ACN929" s="2"/>
      <c r="ACO929" s="2"/>
      <c r="ACP929" s="2"/>
      <c r="ACQ929" s="2"/>
      <c r="ACR929" s="2"/>
      <c r="ACS929" s="2"/>
      <c r="ACT929" s="2"/>
      <c r="ACU929" s="2"/>
      <c r="ACV929" s="2"/>
      <c r="ACW929" s="2"/>
      <c r="ACX929" s="2"/>
      <c r="ACY929" s="2"/>
      <c r="ACZ929" s="2"/>
      <c r="ADA929" s="2"/>
      <c r="ADB929" s="2"/>
      <c r="ADC929" s="2"/>
      <c r="ADD929" s="2"/>
      <c r="ADE929" s="2"/>
      <c r="ADF929" s="2"/>
      <c r="ADG929" s="2"/>
      <c r="ADH929" s="2"/>
      <c r="ADI929" s="2"/>
      <c r="ADJ929" s="2"/>
      <c r="ADK929" s="2"/>
      <c r="ADL929" s="2"/>
      <c r="ADM929" s="2"/>
      <c r="ADN929" s="2"/>
      <c r="ADO929" s="2"/>
      <c r="ADP929" s="2"/>
      <c r="ADQ929" s="2"/>
      <c r="ADR929" s="2"/>
      <c r="ADS929" s="2"/>
      <c r="ADT929" s="2"/>
      <c r="ADU929" s="2"/>
      <c r="ADV929" s="2"/>
      <c r="ADW929" s="2"/>
      <c r="ADX929" s="2"/>
      <c r="ADY929" s="2"/>
      <c r="ADZ929" s="2"/>
      <c r="AEA929" s="2"/>
      <c r="AEB929" s="2"/>
      <c r="AEC929" s="2"/>
      <c r="AED929" s="2"/>
      <c r="AEE929" s="2"/>
      <c r="AEF929" s="2"/>
      <c r="AEG929" s="2"/>
      <c r="AEH929" s="2"/>
      <c r="AEI929" s="2"/>
      <c r="AEJ929" s="2"/>
      <c r="AEK929" s="2"/>
      <c r="AEL929" s="2"/>
      <c r="AEM929" s="2"/>
      <c r="AEN929" s="2"/>
      <c r="AEO929" s="2"/>
      <c r="AEP929" s="2"/>
      <c r="AEQ929" s="2"/>
      <c r="AER929" s="2"/>
      <c r="AES929" s="2"/>
      <c r="AET929" s="2"/>
      <c r="AEU929" s="2"/>
      <c r="AEV929" s="2"/>
      <c r="AEW929" s="2"/>
      <c r="AEX929" s="2"/>
      <c r="AEY929" s="2"/>
      <c r="AEZ929" s="2"/>
      <c r="AFA929" s="2"/>
      <c r="AFB929" s="2"/>
      <c r="AFC929" s="2"/>
      <c r="AFD929" s="2"/>
      <c r="AFE929" s="2"/>
      <c r="AFF929" s="2"/>
      <c r="AFG929" s="2"/>
      <c r="AFH929" s="2"/>
      <c r="AFI929" s="2"/>
      <c r="AFJ929" s="2"/>
      <c r="AFK929" s="2"/>
      <c r="AFL929" s="2"/>
      <c r="AFM929" s="2"/>
      <c r="AFN929" s="2"/>
      <c r="AFO929" s="2"/>
      <c r="AFP929" s="2"/>
      <c r="AFQ929" s="2"/>
      <c r="AFR929" s="2"/>
      <c r="AFS929" s="2"/>
      <c r="AFT929" s="2"/>
      <c r="AFU929" s="2"/>
      <c r="AFV929" s="2"/>
      <c r="AFW929" s="2"/>
      <c r="AFX929" s="2"/>
      <c r="AFY929" s="2"/>
      <c r="AFZ929" s="2"/>
      <c r="AGA929" s="2"/>
      <c r="AGB929" s="2"/>
      <c r="AGC929" s="2"/>
      <c r="AGD929" s="2"/>
      <c r="AGE929" s="2"/>
      <c r="AGF929" s="2"/>
      <c r="AGG929" s="2"/>
      <c r="AGH929" s="2"/>
      <c r="AGI929" s="2"/>
      <c r="AGJ929" s="2"/>
      <c r="AGK929" s="2"/>
      <c r="AGL929" s="2"/>
      <c r="AGM929" s="2"/>
      <c r="AGN929" s="2"/>
      <c r="AGO929" s="2"/>
      <c r="AGP929" s="2"/>
      <c r="AGQ929" s="2"/>
      <c r="AGR929" s="2"/>
      <c r="AGS929" s="2"/>
      <c r="AGT929" s="2"/>
      <c r="AGU929" s="2"/>
      <c r="AGV929" s="2"/>
      <c r="AGW929" s="2"/>
      <c r="AGX929" s="2"/>
      <c r="AGY929" s="2"/>
      <c r="AGZ929" s="2"/>
      <c r="AHA929" s="2"/>
      <c r="AHB929" s="2"/>
      <c r="AHC929" s="2"/>
      <c r="AHD929" s="2"/>
      <c r="AHE929" s="2"/>
      <c r="AHF929" s="2"/>
      <c r="AHG929" s="2"/>
      <c r="AHH929" s="2"/>
      <c r="AHI929" s="2"/>
      <c r="AHJ929" s="2"/>
      <c r="AHK929" s="2"/>
      <c r="AHL929" s="2"/>
      <c r="AHM929" s="2"/>
      <c r="AHN929" s="2"/>
      <c r="AHO929" s="2"/>
      <c r="AHP929" s="2"/>
      <c r="AHQ929" s="2"/>
      <c r="AHR929" s="2"/>
      <c r="AHS929" s="2"/>
      <c r="AHT929" s="2"/>
      <c r="AHU929" s="2"/>
      <c r="AHV929" s="2"/>
      <c r="AHW929" s="2"/>
      <c r="AHX929" s="2"/>
      <c r="AHY929" s="2"/>
      <c r="AHZ929" s="2"/>
      <c r="AIA929" s="2"/>
      <c r="AIB929" s="2"/>
      <c r="AIC929" s="2"/>
      <c r="AID929" s="2"/>
      <c r="AIE929" s="2"/>
      <c r="AIF929" s="2"/>
      <c r="AIG929" s="2"/>
      <c r="AIH929" s="2"/>
      <c r="AII929" s="2"/>
      <c r="AIJ929" s="2"/>
      <c r="AIK929" s="2"/>
      <c r="AIL929" s="2"/>
      <c r="AIM929" s="2"/>
      <c r="AIN929" s="2"/>
      <c r="AIO929" s="2"/>
      <c r="AIP929" s="2"/>
      <c r="AIQ929" s="2"/>
      <c r="AIR929" s="2"/>
      <c r="AIS929" s="2"/>
      <c r="AIT929" s="2"/>
      <c r="AIU929" s="2"/>
      <c r="AIV929" s="2"/>
      <c r="AIW929" s="2"/>
      <c r="AIX929" s="2"/>
      <c r="AIY929" s="2"/>
      <c r="AIZ929" s="2"/>
      <c r="AJA929" s="2"/>
      <c r="AJB929" s="2"/>
      <c r="AJC929" s="2"/>
      <c r="AJD929" s="2"/>
      <c r="AJE929" s="2"/>
      <c r="AJF929" s="2"/>
      <c r="AJG929" s="2"/>
      <c r="AJH929" s="2"/>
      <c r="AJI929" s="2"/>
      <c r="AJJ929" s="2"/>
      <c r="AJK929" s="2"/>
      <c r="AJL929" s="2"/>
      <c r="AJM929" s="2"/>
      <c r="AJN929" s="2"/>
      <c r="AJO929" s="2"/>
      <c r="AJP929" s="2"/>
      <c r="AJQ929" s="2"/>
      <c r="AJR929" s="2"/>
      <c r="AJS929" s="2"/>
      <c r="AJT929" s="2"/>
      <c r="AJU929" s="2"/>
      <c r="AJV929" s="2"/>
      <c r="AJW929" s="2"/>
      <c r="AJX929" s="2"/>
      <c r="AJY929" s="2"/>
      <c r="AJZ929" s="2"/>
      <c r="AKA929" s="2"/>
      <c r="AKB929" s="2"/>
      <c r="AKC929" s="2"/>
      <c r="AKD929" s="2"/>
      <c r="AKE929" s="2"/>
      <c r="AKF929" s="2"/>
      <c r="AKG929" s="2"/>
      <c r="AKH929" s="2"/>
      <c r="AKI929" s="2"/>
      <c r="AKJ929" s="2"/>
      <c r="AKK929" s="2"/>
      <c r="AKL929" s="2"/>
      <c r="AKM929" s="2"/>
      <c r="AKN929" s="2"/>
      <c r="AKO929" s="2"/>
      <c r="AKP929" s="2"/>
      <c r="AKQ929" s="2"/>
      <c r="AKR929" s="2"/>
      <c r="AKS929" s="2"/>
      <c r="AKT929" s="2"/>
      <c r="AKU929" s="2"/>
      <c r="AKV929" s="2"/>
      <c r="AKW929" s="2"/>
      <c r="AKX929" s="2"/>
      <c r="AKY929" s="2"/>
      <c r="AKZ929" s="2"/>
      <c r="ALA929" s="2"/>
      <c r="ALB929" s="2"/>
      <c r="ALC929" s="2"/>
      <c r="ALD929" s="2"/>
      <c r="ALE929" s="2"/>
      <c r="ALF929" s="2"/>
      <c r="ALG929" s="2"/>
      <c r="ALH929" s="2"/>
      <c r="ALI929" s="2"/>
      <c r="ALJ929" s="2"/>
      <c r="ALK929" s="2"/>
      <c r="ALL929" s="2"/>
      <c r="ALM929" s="2"/>
      <c r="ALN929" s="2"/>
      <c r="ALO929" s="2"/>
      <c r="ALP929" s="2"/>
      <c r="ALQ929" s="2"/>
      <c r="ALR929" s="2"/>
      <c r="ALS929" s="2"/>
      <c r="ALT929" s="2"/>
      <c r="ALU929" s="2"/>
      <c r="ALV929" s="2"/>
      <c r="ALW929" s="2"/>
      <c r="ALX929" s="2"/>
      <c r="ALY929" s="2"/>
      <c r="ALZ929" s="2"/>
      <c r="AMA929" s="2"/>
      <c r="AMB929" s="2"/>
      <c r="AMC929" s="2"/>
      <c r="AMD929" s="2"/>
      <c r="AME929" s="2"/>
      <c r="AMF929" s="2"/>
      <c r="AMG929" s="2"/>
      <c r="AMH929" s="2"/>
      <c r="AMI929" s="2"/>
      <c r="AMJ929" s="2"/>
    </row>
    <row r="930" s="1" customFormat="1" ht="27.75" customHeight="1" spans="1:102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K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  <c r="KY930" s="2"/>
      <c r="KZ930" s="2"/>
      <c r="LA930" s="2"/>
      <c r="LB930" s="2"/>
      <c r="LC930" s="2"/>
      <c r="LD930" s="2"/>
      <c r="LE930" s="2"/>
      <c r="LF930" s="2"/>
      <c r="LG930" s="2"/>
      <c r="LH930" s="2"/>
      <c r="LI930" s="2"/>
      <c r="LJ930" s="2"/>
      <c r="LK930" s="2"/>
      <c r="LL930" s="2"/>
      <c r="LM930" s="2"/>
      <c r="LN930" s="2"/>
      <c r="LO930" s="2"/>
      <c r="LP930" s="2"/>
      <c r="LQ930" s="2"/>
      <c r="LR930" s="2"/>
      <c r="LS930" s="2"/>
      <c r="LT930" s="2"/>
      <c r="LU930" s="2"/>
      <c r="LV930" s="2"/>
      <c r="LW930" s="2"/>
      <c r="LX930" s="2"/>
      <c r="LY930" s="2"/>
      <c r="LZ930" s="2"/>
      <c r="MA930" s="2"/>
      <c r="MB930" s="2"/>
      <c r="MC930" s="2"/>
      <c r="MD930" s="2"/>
      <c r="ME930" s="2"/>
      <c r="MF930" s="2"/>
      <c r="MG930" s="2"/>
      <c r="MH930" s="2"/>
      <c r="MI930" s="2"/>
      <c r="MJ930" s="2"/>
      <c r="MK930" s="2"/>
      <c r="ML930" s="2"/>
      <c r="MM930" s="2"/>
      <c r="MN930" s="2"/>
      <c r="MO930" s="2"/>
      <c r="MP930" s="2"/>
      <c r="MQ930" s="2"/>
      <c r="MR930" s="2"/>
      <c r="MS930" s="2"/>
      <c r="MT930" s="2"/>
      <c r="MU930" s="2"/>
      <c r="MV930" s="2"/>
      <c r="MW930" s="2"/>
      <c r="MX930" s="2"/>
      <c r="MY930" s="2"/>
      <c r="MZ930" s="2"/>
      <c r="NA930" s="2"/>
      <c r="NB930" s="2"/>
      <c r="NC930" s="2"/>
      <c r="ND930" s="2"/>
      <c r="NE930" s="2"/>
      <c r="NF930" s="2"/>
      <c r="NG930" s="2"/>
      <c r="NH930" s="2"/>
      <c r="NI930" s="2"/>
      <c r="NJ930" s="2"/>
      <c r="NK930" s="2"/>
      <c r="NL930" s="2"/>
      <c r="NM930" s="2"/>
      <c r="NN930" s="2"/>
      <c r="NO930" s="2"/>
      <c r="NP930" s="2"/>
      <c r="NQ930" s="2"/>
      <c r="NR930" s="2"/>
      <c r="NS930" s="2"/>
      <c r="NT930" s="2"/>
      <c r="NU930" s="2"/>
      <c r="NV930" s="2"/>
      <c r="NW930" s="2"/>
      <c r="NX930" s="2"/>
      <c r="NY930" s="2"/>
      <c r="NZ930" s="2"/>
      <c r="OA930" s="2"/>
      <c r="OB930" s="2"/>
      <c r="OC930" s="2"/>
      <c r="OD930" s="2"/>
      <c r="OE930" s="2"/>
      <c r="OF930" s="2"/>
      <c r="OG930" s="2"/>
      <c r="OH930" s="2"/>
      <c r="OI930" s="2"/>
      <c r="OJ930" s="2"/>
      <c r="OK930" s="2"/>
      <c r="OL930" s="2"/>
      <c r="OM930" s="2"/>
      <c r="ON930" s="2"/>
      <c r="OO930" s="2"/>
      <c r="OP930" s="2"/>
      <c r="OQ930" s="2"/>
      <c r="OR930" s="2"/>
      <c r="OS930" s="2"/>
      <c r="OT930" s="2"/>
      <c r="OU930" s="2"/>
      <c r="OV930" s="2"/>
      <c r="OW930" s="2"/>
      <c r="OX930" s="2"/>
      <c r="OY930" s="2"/>
      <c r="OZ930" s="2"/>
      <c r="PA930" s="2"/>
      <c r="PB930" s="2"/>
      <c r="PC930" s="2"/>
      <c r="PD930" s="2"/>
      <c r="PE930" s="2"/>
      <c r="PF930" s="2"/>
      <c r="PG930" s="2"/>
      <c r="PH930" s="2"/>
      <c r="PI930" s="2"/>
      <c r="PJ930" s="2"/>
      <c r="PK930" s="2"/>
      <c r="PL930" s="2"/>
      <c r="PM930" s="2"/>
      <c r="PN930" s="2"/>
      <c r="PO930" s="2"/>
      <c r="PP930" s="2"/>
      <c r="PQ930" s="2"/>
      <c r="PR930" s="2"/>
      <c r="PS930" s="2"/>
      <c r="PT930" s="2"/>
      <c r="PU930" s="2"/>
      <c r="PV930" s="2"/>
      <c r="PW930" s="2"/>
      <c r="PX930" s="2"/>
      <c r="PY930" s="2"/>
      <c r="PZ930" s="2"/>
      <c r="QA930" s="2"/>
      <c r="QB930" s="2"/>
      <c r="QC930" s="2"/>
      <c r="QD930" s="2"/>
      <c r="QE930" s="2"/>
      <c r="QF930" s="2"/>
      <c r="QG930" s="2"/>
      <c r="QH930" s="2"/>
      <c r="QI930" s="2"/>
      <c r="QJ930" s="2"/>
      <c r="QK930" s="2"/>
      <c r="QL930" s="2"/>
      <c r="QM930" s="2"/>
      <c r="QN930" s="2"/>
      <c r="QO930" s="2"/>
      <c r="QP930" s="2"/>
      <c r="QQ930" s="2"/>
      <c r="QR930" s="2"/>
      <c r="QS930" s="2"/>
      <c r="QT930" s="2"/>
      <c r="QU930" s="2"/>
      <c r="QV930" s="2"/>
      <c r="QW930" s="2"/>
      <c r="QX930" s="2"/>
      <c r="QY930" s="2"/>
      <c r="QZ930" s="2"/>
      <c r="RA930" s="2"/>
      <c r="RB930" s="2"/>
      <c r="RC930" s="2"/>
      <c r="RD930" s="2"/>
      <c r="RE930" s="2"/>
      <c r="RF930" s="2"/>
      <c r="RG930" s="2"/>
      <c r="RH930" s="2"/>
      <c r="RI930" s="2"/>
      <c r="RJ930" s="2"/>
      <c r="RK930" s="2"/>
      <c r="RL930" s="2"/>
      <c r="RM930" s="2"/>
      <c r="RN930" s="2"/>
      <c r="RO930" s="2"/>
      <c r="RP930" s="2"/>
      <c r="RQ930" s="2"/>
      <c r="RR930" s="2"/>
      <c r="RS930" s="2"/>
      <c r="RT930" s="2"/>
      <c r="RU930" s="2"/>
      <c r="RV930" s="2"/>
      <c r="RW930" s="2"/>
      <c r="RX930" s="2"/>
      <c r="RY930" s="2"/>
      <c r="RZ930" s="2"/>
      <c r="SA930" s="2"/>
      <c r="SB930" s="2"/>
      <c r="SC930" s="2"/>
      <c r="SD930" s="2"/>
      <c r="SE930" s="2"/>
      <c r="SF930" s="2"/>
      <c r="SG930" s="2"/>
      <c r="SH930" s="2"/>
      <c r="SI930" s="2"/>
      <c r="SJ930" s="2"/>
      <c r="SK930" s="2"/>
      <c r="SL930" s="2"/>
      <c r="SM930" s="2"/>
      <c r="SN930" s="2"/>
      <c r="SO930" s="2"/>
      <c r="SP930" s="2"/>
      <c r="SQ930" s="2"/>
      <c r="SR930" s="2"/>
      <c r="SS930" s="2"/>
      <c r="ST930" s="2"/>
      <c r="SU930" s="2"/>
      <c r="SV930" s="2"/>
      <c r="SW930" s="2"/>
      <c r="SX930" s="2"/>
      <c r="SY930" s="2"/>
      <c r="SZ930" s="2"/>
      <c r="TA930" s="2"/>
      <c r="TB930" s="2"/>
      <c r="TC930" s="2"/>
      <c r="TD930" s="2"/>
      <c r="TE930" s="2"/>
      <c r="TF930" s="2"/>
      <c r="TG930" s="2"/>
      <c r="TH930" s="2"/>
      <c r="TI930" s="2"/>
      <c r="TJ930" s="2"/>
      <c r="TK930" s="2"/>
      <c r="TL930" s="2"/>
      <c r="TM930" s="2"/>
      <c r="TN930" s="2"/>
      <c r="TO930" s="2"/>
      <c r="TP930" s="2"/>
      <c r="TQ930" s="2"/>
      <c r="TR930" s="2"/>
      <c r="TS930" s="2"/>
      <c r="TT930" s="2"/>
      <c r="TU930" s="2"/>
      <c r="TV930" s="2"/>
      <c r="TW930" s="2"/>
      <c r="TX930" s="2"/>
      <c r="TY930" s="2"/>
      <c r="TZ930" s="2"/>
      <c r="UA930" s="2"/>
      <c r="UB930" s="2"/>
      <c r="UC930" s="2"/>
      <c r="UD930" s="2"/>
      <c r="UE930" s="2"/>
      <c r="UF930" s="2"/>
      <c r="UG930" s="2"/>
      <c r="UH930" s="2"/>
      <c r="UI930" s="2"/>
      <c r="UJ930" s="2"/>
      <c r="UK930" s="2"/>
      <c r="UL930" s="2"/>
      <c r="UM930" s="2"/>
      <c r="UN930" s="2"/>
      <c r="UO930" s="2"/>
      <c r="UP930" s="2"/>
      <c r="UQ930" s="2"/>
      <c r="UR930" s="2"/>
      <c r="US930" s="2"/>
      <c r="UT930" s="2"/>
      <c r="UU930" s="2"/>
      <c r="UV930" s="2"/>
      <c r="UW930" s="2"/>
      <c r="UX930" s="2"/>
      <c r="UY930" s="2"/>
      <c r="UZ930" s="2"/>
      <c r="VA930" s="2"/>
      <c r="VB930" s="2"/>
      <c r="VC930" s="2"/>
      <c r="VD930" s="2"/>
      <c r="VE930" s="2"/>
      <c r="VF930" s="2"/>
      <c r="VG930" s="2"/>
      <c r="VH930" s="2"/>
      <c r="VI930" s="2"/>
      <c r="VJ930" s="2"/>
      <c r="VK930" s="2"/>
      <c r="VL930" s="2"/>
      <c r="VM930" s="2"/>
      <c r="VN930" s="2"/>
      <c r="VO930" s="2"/>
      <c r="VP930" s="2"/>
      <c r="VQ930" s="2"/>
      <c r="VR930" s="2"/>
      <c r="VS930" s="2"/>
      <c r="VT930" s="2"/>
      <c r="VU930" s="2"/>
      <c r="VV930" s="2"/>
      <c r="VW930" s="2"/>
      <c r="VX930" s="2"/>
      <c r="VY930" s="2"/>
      <c r="VZ930" s="2"/>
      <c r="WA930" s="2"/>
      <c r="WB930" s="2"/>
      <c r="WC930" s="2"/>
      <c r="WD930" s="2"/>
      <c r="WE930" s="2"/>
      <c r="WF930" s="2"/>
      <c r="WG930" s="2"/>
      <c r="WH930" s="2"/>
      <c r="WI930" s="2"/>
      <c r="WJ930" s="2"/>
      <c r="WK930" s="2"/>
      <c r="WL930" s="2"/>
      <c r="WM930" s="2"/>
      <c r="WN930" s="2"/>
      <c r="WO930" s="2"/>
      <c r="WP930" s="2"/>
      <c r="WQ930" s="2"/>
      <c r="WR930" s="2"/>
      <c r="WS930" s="2"/>
      <c r="WT930" s="2"/>
      <c r="WU930" s="2"/>
      <c r="WV930" s="2"/>
      <c r="WW930" s="2"/>
      <c r="WX930" s="2"/>
      <c r="WY930" s="2"/>
      <c r="WZ930" s="2"/>
      <c r="XA930" s="2"/>
      <c r="XB930" s="2"/>
      <c r="XC930" s="2"/>
      <c r="XD930" s="2"/>
      <c r="XE930" s="2"/>
      <c r="XF930" s="2"/>
      <c r="XG930" s="2"/>
      <c r="XH930" s="2"/>
      <c r="XI930" s="2"/>
      <c r="XJ930" s="2"/>
      <c r="XK930" s="2"/>
      <c r="XL930" s="2"/>
      <c r="XM930" s="2"/>
      <c r="XN930" s="2"/>
      <c r="XO930" s="2"/>
      <c r="XP930" s="2"/>
      <c r="XQ930" s="2"/>
      <c r="XR930" s="2"/>
      <c r="XS930" s="2"/>
      <c r="XT930" s="2"/>
      <c r="XU930" s="2"/>
      <c r="XV930" s="2"/>
      <c r="XW930" s="2"/>
      <c r="XX930" s="2"/>
      <c r="XY930" s="2"/>
      <c r="XZ930" s="2"/>
      <c r="YA930" s="2"/>
      <c r="YB930" s="2"/>
      <c r="YC930" s="2"/>
      <c r="YD930" s="2"/>
      <c r="YE930" s="2"/>
      <c r="YF930" s="2"/>
      <c r="YG930" s="2"/>
      <c r="YH930" s="2"/>
      <c r="YI930" s="2"/>
      <c r="YJ930" s="2"/>
      <c r="YK930" s="2"/>
      <c r="YL930" s="2"/>
      <c r="YM930" s="2"/>
      <c r="YN930" s="2"/>
      <c r="YO930" s="2"/>
      <c r="YP930" s="2"/>
      <c r="YQ930" s="2"/>
      <c r="YR930" s="2"/>
      <c r="YS930" s="2"/>
      <c r="YT930" s="2"/>
      <c r="YU930" s="2"/>
      <c r="YV930" s="2"/>
      <c r="YW930" s="2"/>
      <c r="YX930" s="2"/>
      <c r="YY930" s="2"/>
      <c r="YZ930" s="2"/>
      <c r="ZA930" s="2"/>
      <c r="ZB930" s="2"/>
      <c r="ZC930" s="2"/>
      <c r="ZD930" s="2"/>
      <c r="ZE930" s="2"/>
      <c r="ZF930" s="2"/>
      <c r="ZG930" s="2"/>
      <c r="ZH930" s="2"/>
      <c r="ZI930" s="2"/>
      <c r="ZJ930" s="2"/>
      <c r="ZK930" s="2"/>
      <c r="ZL930" s="2"/>
      <c r="ZM930" s="2"/>
      <c r="ZN930" s="2"/>
      <c r="ZO930" s="2"/>
      <c r="ZP930" s="2"/>
      <c r="ZQ930" s="2"/>
      <c r="ZR930" s="2"/>
      <c r="ZS930" s="2"/>
      <c r="ZT930" s="2"/>
      <c r="ZU930" s="2"/>
      <c r="ZV930" s="2"/>
      <c r="ZW930" s="2"/>
      <c r="ZX930" s="2"/>
      <c r="ZY930" s="2"/>
      <c r="ZZ930" s="2"/>
      <c r="AAA930" s="2"/>
      <c r="AAB930" s="2"/>
      <c r="AAC930" s="2"/>
      <c r="AAD930" s="2"/>
      <c r="AAE930" s="2"/>
      <c r="AAF930" s="2"/>
      <c r="AAG930" s="2"/>
      <c r="AAH930" s="2"/>
      <c r="AAI930" s="2"/>
      <c r="AAJ930" s="2"/>
      <c r="AAK930" s="2"/>
      <c r="AAL930" s="2"/>
      <c r="AAM930" s="2"/>
      <c r="AAN930" s="2"/>
      <c r="AAO930" s="2"/>
      <c r="AAP930" s="2"/>
      <c r="AAQ930" s="2"/>
      <c r="AAR930" s="2"/>
      <c r="AAS930" s="2"/>
      <c r="AAT930" s="2"/>
      <c r="AAU930" s="2"/>
      <c r="AAV930" s="2"/>
      <c r="AAW930" s="2"/>
      <c r="AAX930" s="2"/>
      <c r="AAY930" s="2"/>
      <c r="AAZ930" s="2"/>
      <c r="ABA930" s="2"/>
      <c r="ABB930" s="2"/>
      <c r="ABC930" s="2"/>
      <c r="ABD930" s="2"/>
      <c r="ABE930" s="2"/>
      <c r="ABF930" s="2"/>
      <c r="ABG930" s="2"/>
      <c r="ABH930" s="2"/>
      <c r="ABI930" s="2"/>
      <c r="ABJ930" s="2"/>
      <c r="ABK930" s="2"/>
      <c r="ABL930" s="2"/>
      <c r="ABM930" s="2"/>
      <c r="ABN930" s="2"/>
      <c r="ABO930" s="2"/>
      <c r="ABP930" s="2"/>
      <c r="ABQ930" s="2"/>
      <c r="ABR930" s="2"/>
      <c r="ABS930" s="2"/>
      <c r="ABT930" s="2"/>
      <c r="ABU930" s="2"/>
      <c r="ABV930" s="2"/>
      <c r="ABW930" s="2"/>
      <c r="ABX930" s="2"/>
      <c r="ABY930" s="2"/>
      <c r="ABZ930" s="2"/>
      <c r="ACA930" s="2"/>
      <c r="ACB930" s="2"/>
      <c r="ACC930" s="2"/>
      <c r="ACD930" s="2"/>
      <c r="ACE930" s="2"/>
      <c r="ACF930" s="2"/>
      <c r="ACG930" s="2"/>
      <c r="ACH930" s="2"/>
      <c r="ACI930" s="2"/>
      <c r="ACJ930" s="2"/>
      <c r="ACK930" s="2"/>
      <c r="ACL930" s="2"/>
      <c r="ACM930" s="2"/>
      <c r="ACN930" s="2"/>
      <c r="ACO930" s="2"/>
      <c r="ACP930" s="2"/>
      <c r="ACQ930" s="2"/>
      <c r="ACR930" s="2"/>
      <c r="ACS930" s="2"/>
      <c r="ACT930" s="2"/>
      <c r="ACU930" s="2"/>
      <c r="ACV930" s="2"/>
      <c r="ACW930" s="2"/>
      <c r="ACX930" s="2"/>
      <c r="ACY930" s="2"/>
      <c r="ACZ930" s="2"/>
      <c r="ADA930" s="2"/>
      <c r="ADB930" s="2"/>
      <c r="ADC930" s="2"/>
      <c r="ADD930" s="2"/>
      <c r="ADE930" s="2"/>
      <c r="ADF930" s="2"/>
      <c r="ADG930" s="2"/>
      <c r="ADH930" s="2"/>
      <c r="ADI930" s="2"/>
      <c r="ADJ930" s="2"/>
      <c r="ADK930" s="2"/>
      <c r="ADL930" s="2"/>
      <c r="ADM930" s="2"/>
      <c r="ADN930" s="2"/>
      <c r="ADO930" s="2"/>
      <c r="ADP930" s="2"/>
      <c r="ADQ930" s="2"/>
      <c r="ADR930" s="2"/>
      <c r="ADS930" s="2"/>
      <c r="ADT930" s="2"/>
      <c r="ADU930" s="2"/>
      <c r="ADV930" s="2"/>
      <c r="ADW930" s="2"/>
      <c r="ADX930" s="2"/>
      <c r="ADY930" s="2"/>
      <c r="ADZ930" s="2"/>
      <c r="AEA930" s="2"/>
      <c r="AEB930" s="2"/>
      <c r="AEC930" s="2"/>
      <c r="AED930" s="2"/>
      <c r="AEE930" s="2"/>
      <c r="AEF930" s="2"/>
      <c r="AEG930" s="2"/>
      <c r="AEH930" s="2"/>
      <c r="AEI930" s="2"/>
      <c r="AEJ930" s="2"/>
      <c r="AEK930" s="2"/>
      <c r="AEL930" s="2"/>
      <c r="AEM930" s="2"/>
      <c r="AEN930" s="2"/>
      <c r="AEO930" s="2"/>
      <c r="AEP930" s="2"/>
      <c r="AEQ930" s="2"/>
      <c r="AER930" s="2"/>
      <c r="AES930" s="2"/>
      <c r="AET930" s="2"/>
      <c r="AEU930" s="2"/>
      <c r="AEV930" s="2"/>
      <c r="AEW930" s="2"/>
      <c r="AEX930" s="2"/>
      <c r="AEY930" s="2"/>
      <c r="AEZ930" s="2"/>
      <c r="AFA930" s="2"/>
      <c r="AFB930" s="2"/>
      <c r="AFC930" s="2"/>
      <c r="AFD930" s="2"/>
      <c r="AFE930" s="2"/>
      <c r="AFF930" s="2"/>
      <c r="AFG930" s="2"/>
      <c r="AFH930" s="2"/>
      <c r="AFI930" s="2"/>
      <c r="AFJ930" s="2"/>
      <c r="AFK930" s="2"/>
      <c r="AFL930" s="2"/>
      <c r="AFM930" s="2"/>
      <c r="AFN930" s="2"/>
      <c r="AFO930" s="2"/>
      <c r="AFP930" s="2"/>
      <c r="AFQ930" s="2"/>
      <c r="AFR930" s="2"/>
      <c r="AFS930" s="2"/>
      <c r="AFT930" s="2"/>
      <c r="AFU930" s="2"/>
      <c r="AFV930" s="2"/>
      <c r="AFW930" s="2"/>
      <c r="AFX930" s="2"/>
      <c r="AFY930" s="2"/>
      <c r="AFZ930" s="2"/>
      <c r="AGA930" s="2"/>
      <c r="AGB930" s="2"/>
      <c r="AGC930" s="2"/>
      <c r="AGD930" s="2"/>
      <c r="AGE930" s="2"/>
      <c r="AGF930" s="2"/>
      <c r="AGG930" s="2"/>
      <c r="AGH930" s="2"/>
      <c r="AGI930" s="2"/>
      <c r="AGJ930" s="2"/>
      <c r="AGK930" s="2"/>
      <c r="AGL930" s="2"/>
      <c r="AGM930" s="2"/>
      <c r="AGN930" s="2"/>
      <c r="AGO930" s="2"/>
      <c r="AGP930" s="2"/>
      <c r="AGQ930" s="2"/>
      <c r="AGR930" s="2"/>
      <c r="AGS930" s="2"/>
      <c r="AGT930" s="2"/>
      <c r="AGU930" s="2"/>
      <c r="AGV930" s="2"/>
      <c r="AGW930" s="2"/>
      <c r="AGX930" s="2"/>
      <c r="AGY930" s="2"/>
      <c r="AGZ930" s="2"/>
      <c r="AHA930" s="2"/>
      <c r="AHB930" s="2"/>
      <c r="AHC930" s="2"/>
      <c r="AHD930" s="2"/>
      <c r="AHE930" s="2"/>
      <c r="AHF930" s="2"/>
      <c r="AHG930" s="2"/>
      <c r="AHH930" s="2"/>
      <c r="AHI930" s="2"/>
      <c r="AHJ930" s="2"/>
      <c r="AHK930" s="2"/>
      <c r="AHL930" s="2"/>
      <c r="AHM930" s="2"/>
      <c r="AHN930" s="2"/>
      <c r="AHO930" s="2"/>
      <c r="AHP930" s="2"/>
      <c r="AHQ930" s="2"/>
      <c r="AHR930" s="2"/>
      <c r="AHS930" s="2"/>
      <c r="AHT930" s="2"/>
      <c r="AHU930" s="2"/>
      <c r="AHV930" s="2"/>
      <c r="AHW930" s="2"/>
      <c r="AHX930" s="2"/>
      <c r="AHY930" s="2"/>
      <c r="AHZ930" s="2"/>
      <c r="AIA930" s="2"/>
      <c r="AIB930" s="2"/>
      <c r="AIC930" s="2"/>
      <c r="AID930" s="2"/>
      <c r="AIE930" s="2"/>
      <c r="AIF930" s="2"/>
      <c r="AIG930" s="2"/>
      <c r="AIH930" s="2"/>
      <c r="AII930" s="2"/>
      <c r="AIJ930" s="2"/>
      <c r="AIK930" s="2"/>
      <c r="AIL930" s="2"/>
      <c r="AIM930" s="2"/>
      <c r="AIN930" s="2"/>
      <c r="AIO930" s="2"/>
      <c r="AIP930" s="2"/>
      <c r="AIQ930" s="2"/>
      <c r="AIR930" s="2"/>
      <c r="AIS930" s="2"/>
      <c r="AIT930" s="2"/>
      <c r="AIU930" s="2"/>
      <c r="AIV930" s="2"/>
      <c r="AIW930" s="2"/>
      <c r="AIX930" s="2"/>
      <c r="AIY930" s="2"/>
      <c r="AIZ930" s="2"/>
      <c r="AJA930" s="2"/>
      <c r="AJB930" s="2"/>
      <c r="AJC930" s="2"/>
      <c r="AJD930" s="2"/>
      <c r="AJE930" s="2"/>
      <c r="AJF930" s="2"/>
      <c r="AJG930" s="2"/>
      <c r="AJH930" s="2"/>
      <c r="AJI930" s="2"/>
      <c r="AJJ930" s="2"/>
      <c r="AJK930" s="2"/>
      <c r="AJL930" s="2"/>
      <c r="AJM930" s="2"/>
      <c r="AJN930" s="2"/>
      <c r="AJO930" s="2"/>
      <c r="AJP930" s="2"/>
      <c r="AJQ930" s="2"/>
      <c r="AJR930" s="2"/>
      <c r="AJS930" s="2"/>
      <c r="AJT930" s="2"/>
      <c r="AJU930" s="2"/>
      <c r="AJV930" s="2"/>
      <c r="AJW930" s="2"/>
      <c r="AJX930" s="2"/>
      <c r="AJY930" s="2"/>
      <c r="AJZ930" s="2"/>
      <c r="AKA930" s="2"/>
      <c r="AKB930" s="2"/>
      <c r="AKC930" s="2"/>
      <c r="AKD930" s="2"/>
      <c r="AKE930" s="2"/>
      <c r="AKF930" s="2"/>
      <c r="AKG930" s="2"/>
      <c r="AKH930" s="2"/>
      <c r="AKI930" s="2"/>
      <c r="AKJ930" s="2"/>
      <c r="AKK930" s="2"/>
      <c r="AKL930" s="2"/>
      <c r="AKM930" s="2"/>
      <c r="AKN930" s="2"/>
      <c r="AKO930" s="2"/>
      <c r="AKP930" s="2"/>
      <c r="AKQ930" s="2"/>
      <c r="AKR930" s="2"/>
      <c r="AKS930" s="2"/>
      <c r="AKT930" s="2"/>
      <c r="AKU930" s="2"/>
      <c r="AKV930" s="2"/>
      <c r="AKW930" s="2"/>
      <c r="AKX930" s="2"/>
      <c r="AKY930" s="2"/>
      <c r="AKZ930" s="2"/>
      <c r="ALA930" s="2"/>
      <c r="ALB930" s="2"/>
      <c r="ALC930" s="2"/>
      <c r="ALD930" s="2"/>
      <c r="ALE930" s="2"/>
      <c r="ALF930" s="2"/>
      <c r="ALG930" s="2"/>
      <c r="ALH930" s="2"/>
      <c r="ALI930" s="2"/>
      <c r="ALJ930" s="2"/>
      <c r="ALK930" s="2"/>
      <c r="ALL930" s="2"/>
      <c r="ALM930" s="2"/>
      <c r="ALN930" s="2"/>
      <c r="ALO930" s="2"/>
      <c r="ALP930" s="2"/>
      <c r="ALQ930" s="2"/>
      <c r="ALR930" s="2"/>
      <c r="ALS930" s="2"/>
      <c r="ALT930" s="2"/>
      <c r="ALU930" s="2"/>
      <c r="ALV930" s="2"/>
      <c r="ALW930" s="2"/>
      <c r="ALX930" s="2"/>
      <c r="ALY930" s="2"/>
      <c r="ALZ930" s="2"/>
      <c r="AMA930" s="2"/>
      <c r="AMB930" s="2"/>
      <c r="AMC930" s="2"/>
      <c r="AMD930" s="2"/>
      <c r="AME930" s="2"/>
      <c r="AMF930" s="2"/>
      <c r="AMG930" s="2"/>
      <c r="AMH930" s="2"/>
      <c r="AMI930" s="2"/>
      <c r="AMJ930" s="2"/>
    </row>
    <row r="931" s="1" customFormat="1" ht="27.75" customHeight="1" spans="1:102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K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  <c r="KY931" s="2"/>
      <c r="KZ931" s="2"/>
      <c r="LA931" s="2"/>
      <c r="LB931" s="2"/>
      <c r="LC931" s="2"/>
      <c r="LD931" s="2"/>
      <c r="LE931" s="2"/>
      <c r="LF931" s="2"/>
      <c r="LG931" s="2"/>
      <c r="LH931" s="2"/>
      <c r="LI931" s="2"/>
      <c r="LJ931" s="2"/>
      <c r="LK931" s="2"/>
      <c r="LL931" s="2"/>
      <c r="LM931" s="2"/>
      <c r="LN931" s="2"/>
      <c r="LO931" s="2"/>
      <c r="LP931" s="2"/>
      <c r="LQ931" s="2"/>
      <c r="LR931" s="2"/>
      <c r="LS931" s="2"/>
      <c r="LT931" s="2"/>
      <c r="LU931" s="2"/>
      <c r="LV931" s="2"/>
      <c r="LW931" s="2"/>
      <c r="LX931" s="2"/>
      <c r="LY931" s="2"/>
      <c r="LZ931" s="2"/>
      <c r="MA931" s="2"/>
      <c r="MB931" s="2"/>
      <c r="MC931" s="2"/>
      <c r="MD931" s="2"/>
      <c r="ME931" s="2"/>
      <c r="MF931" s="2"/>
      <c r="MG931" s="2"/>
      <c r="MH931" s="2"/>
      <c r="MI931" s="2"/>
      <c r="MJ931" s="2"/>
      <c r="MK931" s="2"/>
      <c r="ML931" s="2"/>
      <c r="MM931" s="2"/>
      <c r="MN931" s="2"/>
      <c r="MO931" s="2"/>
      <c r="MP931" s="2"/>
      <c r="MQ931" s="2"/>
      <c r="MR931" s="2"/>
      <c r="MS931" s="2"/>
      <c r="MT931" s="2"/>
      <c r="MU931" s="2"/>
      <c r="MV931" s="2"/>
      <c r="MW931" s="2"/>
      <c r="MX931" s="2"/>
      <c r="MY931" s="2"/>
      <c r="MZ931" s="2"/>
      <c r="NA931" s="2"/>
      <c r="NB931" s="2"/>
      <c r="NC931" s="2"/>
      <c r="ND931" s="2"/>
      <c r="NE931" s="2"/>
      <c r="NF931" s="2"/>
      <c r="NG931" s="2"/>
      <c r="NH931" s="2"/>
      <c r="NI931" s="2"/>
      <c r="NJ931" s="2"/>
      <c r="NK931" s="2"/>
      <c r="NL931" s="2"/>
      <c r="NM931" s="2"/>
      <c r="NN931" s="2"/>
      <c r="NO931" s="2"/>
      <c r="NP931" s="2"/>
      <c r="NQ931" s="2"/>
      <c r="NR931" s="2"/>
      <c r="NS931" s="2"/>
      <c r="NT931" s="2"/>
      <c r="NU931" s="2"/>
      <c r="NV931" s="2"/>
      <c r="NW931" s="2"/>
      <c r="NX931" s="2"/>
      <c r="NY931" s="2"/>
      <c r="NZ931" s="2"/>
      <c r="OA931" s="2"/>
      <c r="OB931" s="2"/>
      <c r="OC931" s="2"/>
      <c r="OD931" s="2"/>
      <c r="OE931" s="2"/>
      <c r="OF931" s="2"/>
      <c r="OG931" s="2"/>
      <c r="OH931" s="2"/>
      <c r="OI931" s="2"/>
      <c r="OJ931" s="2"/>
      <c r="OK931" s="2"/>
      <c r="OL931" s="2"/>
      <c r="OM931" s="2"/>
      <c r="ON931" s="2"/>
      <c r="OO931" s="2"/>
      <c r="OP931" s="2"/>
      <c r="OQ931" s="2"/>
      <c r="OR931" s="2"/>
      <c r="OS931" s="2"/>
      <c r="OT931" s="2"/>
      <c r="OU931" s="2"/>
      <c r="OV931" s="2"/>
      <c r="OW931" s="2"/>
      <c r="OX931" s="2"/>
      <c r="OY931" s="2"/>
      <c r="OZ931" s="2"/>
      <c r="PA931" s="2"/>
      <c r="PB931" s="2"/>
      <c r="PC931" s="2"/>
      <c r="PD931" s="2"/>
      <c r="PE931" s="2"/>
      <c r="PF931" s="2"/>
      <c r="PG931" s="2"/>
      <c r="PH931" s="2"/>
      <c r="PI931" s="2"/>
      <c r="PJ931" s="2"/>
      <c r="PK931" s="2"/>
      <c r="PL931" s="2"/>
      <c r="PM931" s="2"/>
      <c r="PN931" s="2"/>
      <c r="PO931" s="2"/>
      <c r="PP931" s="2"/>
      <c r="PQ931" s="2"/>
      <c r="PR931" s="2"/>
      <c r="PS931" s="2"/>
      <c r="PT931" s="2"/>
      <c r="PU931" s="2"/>
      <c r="PV931" s="2"/>
      <c r="PW931" s="2"/>
      <c r="PX931" s="2"/>
      <c r="PY931" s="2"/>
      <c r="PZ931" s="2"/>
      <c r="QA931" s="2"/>
      <c r="QB931" s="2"/>
      <c r="QC931" s="2"/>
      <c r="QD931" s="2"/>
      <c r="QE931" s="2"/>
      <c r="QF931" s="2"/>
      <c r="QG931" s="2"/>
      <c r="QH931" s="2"/>
      <c r="QI931" s="2"/>
      <c r="QJ931" s="2"/>
      <c r="QK931" s="2"/>
      <c r="QL931" s="2"/>
      <c r="QM931" s="2"/>
      <c r="QN931" s="2"/>
      <c r="QO931" s="2"/>
      <c r="QP931" s="2"/>
      <c r="QQ931" s="2"/>
      <c r="QR931" s="2"/>
      <c r="QS931" s="2"/>
      <c r="QT931" s="2"/>
      <c r="QU931" s="2"/>
      <c r="QV931" s="2"/>
      <c r="QW931" s="2"/>
      <c r="QX931" s="2"/>
      <c r="QY931" s="2"/>
      <c r="QZ931" s="2"/>
      <c r="RA931" s="2"/>
      <c r="RB931" s="2"/>
      <c r="RC931" s="2"/>
      <c r="RD931" s="2"/>
      <c r="RE931" s="2"/>
      <c r="RF931" s="2"/>
      <c r="RG931" s="2"/>
      <c r="RH931" s="2"/>
      <c r="RI931" s="2"/>
      <c r="RJ931" s="2"/>
      <c r="RK931" s="2"/>
      <c r="RL931" s="2"/>
      <c r="RM931" s="2"/>
      <c r="RN931" s="2"/>
      <c r="RO931" s="2"/>
      <c r="RP931" s="2"/>
      <c r="RQ931" s="2"/>
      <c r="RR931" s="2"/>
      <c r="RS931" s="2"/>
      <c r="RT931" s="2"/>
      <c r="RU931" s="2"/>
      <c r="RV931" s="2"/>
      <c r="RW931" s="2"/>
      <c r="RX931" s="2"/>
      <c r="RY931" s="2"/>
      <c r="RZ931" s="2"/>
      <c r="SA931" s="2"/>
      <c r="SB931" s="2"/>
      <c r="SC931" s="2"/>
      <c r="SD931" s="2"/>
      <c r="SE931" s="2"/>
      <c r="SF931" s="2"/>
      <c r="SG931" s="2"/>
      <c r="SH931" s="2"/>
      <c r="SI931" s="2"/>
      <c r="SJ931" s="2"/>
      <c r="SK931" s="2"/>
      <c r="SL931" s="2"/>
      <c r="SM931" s="2"/>
      <c r="SN931" s="2"/>
      <c r="SO931" s="2"/>
      <c r="SP931" s="2"/>
      <c r="SQ931" s="2"/>
      <c r="SR931" s="2"/>
      <c r="SS931" s="2"/>
      <c r="ST931" s="2"/>
      <c r="SU931" s="2"/>
      <c r="SV931" s="2"/>
      <c r="SW931" s="2"/>
      <c r="SX931" s="2"/>
      <c r="SY931" s="2"/>
      <c r="SZ931" s="2"/>
      <c r="TA931" s="2"/>
      <c r="TB931" s="2"/>
      <c r="TC931" s="2"/>
      <c r="TD931" s="2"/>
      <c r="TE931" s="2"/>
      <c r="TF931" s="2"/>
      <c r="TG931" s="2"/>
      <c r="TH931" s="2"/>
      <c r="TI931" s="2"/>
      <c r="TJ931" s="2"/>
      <c r="TK931" s="2"/>
      <c r="TL931" s="2"/>
      <c r="TM931" s="2"/>
      <c r="TN931" s="2"/>
      <c r="TO931" s="2"/>
      <c r="TP931" s="2"/>
      <c r="TQ931" s="2"/>
      <c r="TR931" s="2"/>
      <c r="TS931" s="2"/>
      <c r="TT931" s="2"/>
      <c r="TU931" s="2"/>
      <c r="TV931" s="2"/>
      <c r="TW931" s="2"/>
      <c r="TX931" s="2"/>
      <c r="TY931" s="2"/>
      <c r="TZ931" s="2"/>
      <c r="UA931" s="2"/>
      <c r="UB931" s="2"/>
      <c r="UC931" s="2"/>
      <c r="UD931" s="2"/>
      <c r="UE931" s="2"/>
      <c r="UF931" s="2"/>
      <c r="UG931" s="2"/>
      <c r="UH931" s="2"/>
      <c r="UI931" s="2"/>
      <c r="UJ931" s="2"/>
      <c r="UK931" s="2"/>
      <c r="UL931" s="2"/>
      <c r="UM931" s="2"/>
      <c r="UN931" s="2"/>
      <c r="UO931" s="2"/>
      <c r="UP931" s="2"/>
      <c r="UQ931" s="2"/>
      <c r="UR931" s="2"/>
      <c r="US931" s="2"/>
      <c r="UT931" s="2"/>
      <c r="UU931" s="2"/>
      <c r="UV931" s="2"/>
      <c r="UW931" s="2"/>
      <c r="UX931" s="2"/>
      <c r="UY931" s="2"/>
      <c r="UZ931" s="2"/>
      <c r="VA931" s="2"/>
      <c r="VB931" s="2"/>
      <c r="VC931" s="2"/>
      <c r="VD931" s="2"/>
      <c r="VE931" s="2"/>
      <c r="VF931" s="2"/>
      <c r="VG931" s="2"/>
      <c r="VH931" s="2"/>
      <c r="VI931" s="2"/>
      <c r="VJ931" s="2"/>
      <c r="VK931" s="2"/>
      <c r="VL931" s="2"/>
      <c r="VM931" s="2"/>
      <c r="VN931" s="2"/>
      <c r="VO931" s="2"/>
      <c r="VP931" s="2"/>
      <c r="VQ931" s="2"/>
      <c r="VR931" s="2"/>
      <c r="VS931" s="2"/>
      <c r="VT931" s="2"/>
      <c r="VU931" s="2"/>
      <c r="VV931" s="2"/>
      <c r="VW931" s="2"/>
      <c r="VX931" s="2"/>
      <c r="VY931" s="2"/>
      <c r="VZ931" s="2"/>
      <c r="WA931" s="2"/>
      <c r="WB931" s="2"/>
      <c r="WC931" s="2"/>
      <c r="WD931" s="2"/>
      <c r="WE931" s="2"/>
      <c r="WF931" s="2"/>
      <c r="WG931" s="2"/>
      <c r="WH931" s="2"/>
      <c r="WI931" s="2"/>
      <c r="WJ931" s="2"/>
      <c r="WK931" s="2"/>
      <c r="WL931" s="2"/>
      <c r="WM931" s="2"/>
      <c r="WN931" s="2"/>
      <c r="WO931" s="2"/>
      <c r="WP931" s="2"/>
      <c r="WQ931" s="2"/>
      <c r="WR931" s="2"/>
      <c r="WS931" s="2"/>
      <c r="WT931" s="2"/>
      <c r="WU931" s="2"/>
      <c r="WV931" s="2"/>
      <c r="WW931" s="2"/>
      <c r="WX931" s="2"/>
      <c r="WY931" s="2"/>
      <c r="WZ931" s="2"/>
      <c r="XA931" s="2"/>
      <c r="XB931" s="2"/>
      <c r="XC931" s="2"/>
      <c r="XD931" s="2"/>
      <c r="XE931" s="2"/>
      <c r="XF931" s="2"/>
      <c r="XG931" s="2"/>
      <c r="XH931" s="2"/>
      <c r="XI931" s="2"/>
      <c r="XJ931" s="2"/>
      <c r="XK931" s="2"/>
      <c r="XL931" s="2"/>
      <c r="XM931" s="2"/>
      <c r="XN931" s="2"/>
      <c r="XO931" s="2"/>
      <c r="XP931" s="2"/>
      <c r="XQ931" s="2"/>
      <c r="XR931" s="2"/>
      <c r="XS931" s="2"/>
      <c r="XT931" s="2"/>
      <c r="XU931" s="2"/>
      <c r="XV931" s="2"/>
      <c r="XW931" s="2"/>
      <c r="XX931" s="2"/>
      <c r="XY931" s="2"/>
      <c r="XZ931" s="2"/>
      <c r="YA931" s="2"/>
      <c r="YB931" s="2"/>
      <c r="YC931" s="2"/>
      <c r="YD931" s="2"/>
      <c r="YE931" s="2"/>
      <c r="YF931" s="2"/>
      <c r="YG931" s="2"/>
      <c r="YH931" s="2"/>
      <c r="YI931" s="2"/>
      <c r="YJ931" s="2"/>
      <c r="YK931" s="2"/>
      <c r="YL931" s="2"/>
      <c r="YM931" s="2"/>
      <c r="YN931" s="2"/>
      <c r="YO931" s="2"/>
      <c r="YP931" s="2"/>
      <c r="YQ931" s="2"/>
      <c r="YR931" s="2"/>
      <c r="YS931" s="2"/>
      <c r="YT931" s="2"/>
      <c r="YU931" s="2"/>
      <c r="YV931" s="2"/>
      <c r="YW931" s="2"/>
      <c r="YX931" s="2"/>
      <c r="YY931" s="2"/>
      <c r="YZ931" s="2"/>
      <c r="ZA931" s="2"/>
      <c r="ZB931" s="2"/>
      <c r="ZC931" s="2"/>
      <c r="ZD931" s="2"/>
      <c r="ZE931" s="2"/>
      <c r="ZF931" s="2"/>
      <c r="ZG931" s="2"/>
      <c r="ZH931" s="2"/>
      <c r="ZI931" s="2"/>
      <c r="ZJ931" s="2"/>
      <c r="ZK931" s="2"/>
      <c r="ZL931" s="2"/>
      <c r="ZM931" s="2"/>
      <c r="ZN931" s="2"/>
      <c r="ZO931" s="2"/>
      <c r="ZP931" s="2"/>
      <c r="ZQ931" s="2"/>
      <c r="ZR931" s="2"/>
      <c r="ZS931" s="2"/>
      <c r="ZT931" s="2"/>
      <c r="ZU931" s="2"/>
      <c r="ZV931" s="2"/>
      <c r="ZW931" s="2"/>
      <c r="ZX931" s="2"/>
      <c r="ZY931" s="2"/>
      <c r="ZZ931" s="2"/>
      <c r="AAA931" s="2"/>
      <c r="AAB931" s="2"/>
      <c r="AAC931" s="2"/>
      <c r="AAD931" s="2"/>
      <c r="AAE931" s="2"/>
      <c r="AAF931" s="2"/>
      <c r="AAG931" s="2"/>
      <c r="AAH931" s="2"/>
      <c r="AAI931" s="2"/>
      <c r="AAJ931" s="2"/>
      <c r="AAK931" s="2"/>
      <c r="AAL931" s="2"/>
      <c r="AAM931" s="2"/>
      <c r="AAN931" s="2"/>
      <c r="AAO931" s="2"/>
      <c r="AAP931" s="2"/>
      <c r="AAQ931" s="2"/>
      <c r="AAR931" s="2"/>
      <c r="AAS931" s="2"/>
      <c r="AAT931" s="2"/>
      <c r="AAU931" s="2"/>
      <c r="AAV931" s="2"/>
      <c r="AAW931" s="2"/>
      <c r="AAX931" s="2"/>
      <c r="AAY931" s="2"/>
      <c r="AAZ931" s="2"/>
      <c r="ABA931" s="2"/>
      <c r="ABB931" s="2"/>
      <c r="ABC931" s="2"/>
      <c r="ABD931" s="2"/>
      <c r="ABE931" s="2"/>
      <c r="ABF931" s="2"/>
      <c r="ABG931" s="2"/>
      <c r="ABH931" s="2"/>
      <c r="ABI931" s="2"/>
      <c r="ABJ931" s="2"/>
      <c r="ABK931" s="2"/>
      <c r="ABL931" s="2"/>
      <c r="ABM931" s="2"/>
      <c r="ABN931" s="2"/>
      <c r="ABO931" s="2"/>
      <c r="ABP931" s="2"/>
      <c r="ABQ931" s="2"/>
      <c r="ABR931" s="2"/>
      <c r="ABS931" s="2"/>
      <c r="ABT931" s="2"/>
      <c r="ABU931" s="2"/>
      <c r="ABV931" s="2"/>
      <c r="ABW931" s="2"/>
      <c r="ABX931" s="2"/>
      <c r="ABY931" s="2"/>
      <c r="ABZ931" s="2"/>
      <c r="ACA931" s="2"/>
      <c r="ACB931" s="2"/>
      <c r="ACC931" s="2"/>
      <c r="ACD931" s="2"/>
      <c r="ACE931" s="2"/>
      <c r="ACF931" s="2"/>
      <c r="ACG931" s="2"/>
      <c r="ACH931" s="2"/>
      <c r="ACI931" s="2"/>
      <c r="ACJ931" s="2"/>
      <c r="ACK931" s="2"/>
      <c r="ACL931" s="2"/>
      <c r="ACM931" s="2"/>
      <c r="ACN931" s="2"/>
      <c r="ACO931" s="2"/>
      <c r="ACP931" s="2"/>
      <c r="ACQ931" s="2"/>
      <c r="ACR931" s="2"/>
      <c r="ACS931" s="2"/>
      <c r="ACT931" s="2"/>
      <c r="ACU931" s="2"/>
      <c r="ACV931" s="2"/>
      <c r="ACW931" s="2"/>
      <c r="ACX931" s="2"/>
      <c r="ACY931" s="2"/>
      <c r="ACZ931" s="2"/>
      <c r="ADA931" s="2"/>
      <c r="ADB931" s="2"/>
      <c r="ADC931" s="2"/>
      <c r="ADD931" s="2"/>
      <c r="ADE931" s="2"/>
      <c r="ADF931" s="2"/>
      <c r="ADG931" s="2"/>
      <c r="ADH931" s="2"/>
      <c r="ADI931" s="2"/>
      <c r="ADJ931" s="2"/>
      <c r="ADK931" s="2"/>
      <c r="ADL931" s="2"/>
      <c r="ADM931" s="2"/>
      <c r="ADN931" s="2"/>
      <c r="ADO931" s="2"/>
      <c r="ADP931" s="2"/>
      <c r="ADQ931" s="2"/>
      <c r="ADR931" s="2"/>
      <c r="ADS931" s="2"/>
      <c r="ADT931" s="2"/>
      <c r="ADU931" s="2"/>
      <c r="ADV931" s="2"/>
      <c r="ADW931" s="2"/>
      <c r="ADX931" s="2"/>
      <c r="ADY931" s="2"/>
      <c r="ADZ931" s="2"/>
      <c r="AEA931" s="2"/>
      <c r="AEB931" s="2"/>
      <c r="AEC931" s="2"/>
      <c r="AED931" s="2"/>
      <c r="AEE931" s="2"/>
      <c r="AEF931" s="2"/>
      <c r="AEG931" s="2"/>
      <c r="AEH931" s="2"/>
      <c r="AEI931" s="2"/>
      <c r="AEJ931" s="2"/>
      <c r="AEK931" s="2"/>
      <c r="AEL931" s="2"/>
      <c r="AEM931" s="2"/>
      <c r="AEN931" s="2"/>
      <c r="AEO931" s="2"/>
      <c r="AEP931" s="2"/>
      <c r="AEQ931" s="2"/>
      <c r="AER931" s="2"/>
      <c r="AES931" s="2"/>
      <c r="AET931" s="2"/>
      <c r="AEU931" s="2"/>
      <c r="AEV931" s="2"/>
      <c r="AEW931" s="2"/>
      <c r="AEX931" s="2"/>
      <c r="AEY931" s="2"/>
      <c r="AEZ931" s="2"/>
      <c r="AFA931" s="2"/>
      <c r="AFB931" s="2"/>
      <c r="AFC931" s="2"/>
      <c r="AFD931" s="2"/>
      <c r="AFE931" s="2"/>
      <c r="AFF931" s="2"/>
      <c r="AFG931" s="2"/>
      <c r="AFH931" s="2"/>
      <c r="AFI931" s="2"/>
      <c r="AFJ931" s="2"/>
      <c r="AFK931" s="2"/>
      <c r="AFL931" s="2"/>
      <c r="AFM931" s="2"/>
      <c r="AFN931" s="2"/>
      <c r="AFO931" s="2"/>
      <c r="AFP931" s="2"/>
      <c r="AFQ931" s="2"/>
      <c r="AFR931" s="2"/>
      <c r="AFS931" s="2"/>
      <c r="AFT931" s="2"/>
      <c r="AFU931" s="2"/>
      <c r="AFV931" s="2"/>
      <c r="AFW931" s="2"/>
      <c r="AFX931" s="2"/>
      <c r="AFY931" s="2"/>
      <c r="AFZ931" s="2"/>
      <c r="AGA931" s="2"/>
      <c r="AGB931" s="2"/>
      <c r="AGC931" s="2"/>
      <c r="AGD931" s="2"/>
      <c r="AGE931" s="2"/>
      <c r="AGF931" s="2"/>
      <c r="AGG931" s="2"/>
      <c r="AGH931" s="2"/>
      <c r="AGI931" s="2"/>
      <c r="AGJ931" s="2"/>
      <c r="AGK931" s="2"/>
      <c r="AGL931" s="2"/>
      <c r="AGM931" s="2"/>
      <c r="AGN931" s="2"/>
      <c r="AGO931" s="2"/>
      <c r="AGP931" s="2"/>
      <c r="AGQ931" s="2"/>
      <c r="AGR931" s="2"/>
      <c r="AGS931" s="2"/>
      <c r="AGT931" s="2"/>
      <c r="AGU931" s="2"/>
      <c r="AGV931" s="2"/>
      <c r="AGW931" s="2"/>
      <c r="AGX931" s="2"/>
      <c r="AGY931" s="2"/>
      <c r="AGZ931" s="2"/>
      <c r="AHA931" s="2"/>
      <c r="AHB931" s="2"/>
      <c r="AHC931" s="2"/>
      <c r="AHD931" s="2"/>
      <c r="AHE931" s="2"/>
      <c r="AHF931" s="2"/>
      <c r="AHG931" s="2"/>
      <c r="AHH931" s="2"/>
      <c r="AHI931" s="2"/>
      <c r="AHJ931" s="2"/>
      <c r="AHK931" s="2"/>
      <c r="AHL931" s="2"/>
      <c r="AHM931" s="2"/>
      <c r="AHN931" s="2"/>
      <c r="AHO931" s="2"/>
      <c r="AHP931" s="2"/>
      <c r="AHQ931" s="2"/>
      <c r="AHR931" s="2"/>
      <c r="AHS931" s="2"/>
      <c r="AHT931" s="2"/>
      <c r="AHU931" s="2"/>
      <c r="AHV931" s="2"/>
      <c r="AHW931" s="2"/>
      <c r="AHX931" s="2"/>
      <c r="AHY931" s="2"/>
      <c r="AHZ931" s="2"/>
      <c r="AIA931" s="2"/>
      <c r="AIB931" s="2"/>
      <c r="AIC931" s="2"/>
      <c r="AID931" s="2"/>
      <c r="AIE931" s="2"/>
      <c r="AIF931" s="2"/>
      <c r="AIG931" s="2"/>
      <c r="AIH931" s="2"/>
      <c r="AII931" s="2"/>
      <c r="AIJ931" s="2"/>
      <c r="AIK931" s="2"/>
      <c r="AIL931" s="2"/>
      <c r="AIM931" s="2"/>
      <c r="AIN931" s="2"/>
      <c r="AIO931" s="2"/>
      <c r="AIP931" s="2"/>
      <c r="AIQ931" s="2"/>
      <c r="AIR931" s="2"/>
      <c r="AIS931" s="2"/>
      <c r="AIT931" s="2"/>
      <c r="AIU931" s="2"/>
      <c r="AIV931" s="2"/>
      <c r="AIW931" s="2"/>
      <c r="AIX931" s="2"/>
      <c r="AIY931" s="2"/>
      <c r="AIZ931" s="2"/>
      <c r="AJA931" s="2"/>
      <c r="AJB931" s="2"/>
      <c r="AJC931" s="2"/>
      <c r="AJD931" s="2"/>
      <c r="AJE931" s="2"/>
      <c r="AJF931" s="2"/>
      <c r="AJG931" s="2"/>
      <c r="AJH931" s="2"/>
      <c r="AJI931" s="2"/>
      <c r="AJJ931" s="2"/>
      <c r="AJK931" s="2"/>
      <c r="AJL931" s="2"/>
      <c r="AJM931" s="2"/>
      <c r="AJN931" s="2"/>
      <c r="AJO931" s="2"/>
      <c r="AJP931" s="2"/>
      <c r="AJQ931" s="2"/>
      <c r="AJR931" s="2"/>
      <c r="AJS931" s="2"/>
      <c r="AJT931" s="2"/>
      <c r="AJU931" s="2"/>
      <c r="AJV931" s="2"/>
      <c r="AJW931" s="2"/>
      <c r="AJX931" s="2"/>
      <c r="AJY931" s="2"/>
      <c r="AJZ931" s="2"/>
      <c r="AKA931" s="2"/>
      <c r="AKB931" s="2"/>
      <c r="AKC931" s="2"/>
      <c r="AKD931" s="2"/>
      <c r="AKE931" s="2"/>
      <c r="AKF931" s="2"/>
      <c r="AKG931" s="2"/>
      <c r="AKH931" s="2"/>
      <c r="AKI931" s="2"/>
      <c r="AKJ931" s="2"/>
      <c r="AKK931" s="2"/>
      <c r="AKL931" s="2"/>
      <c r="AKM931" s="2"/>
      <c r="AKN931" s="2"/>
      <c r="AKO931" s="2"/>
      <c r="AKP931" s="2"/>
      <c r="AKQ931" s="2"/>
      <c r="AKR931" s="2"/>
      <c r="AKS931" s="2"/>
      <c r="AKT931" s="2"/>
      <c r="AKU931" s="2"/>
      <c r="AKV931" s="2"/>
      <c r="AKW931" s="2"/>
      <c r="AKX931" s="2"/>
      <c r="AKY931" s="2"/>
      <c r="AKZ931" s="2"/>
      <c r="ALA931" s="2"/>
      <c r="ALB931" s="2"/>
      <c r="ALC931" s="2"/>
      <c r="ALD931" s="2"/>
      <c r="ALE931" s="2"/>
      <c r="ALF931" s="2"/>
      <c r="ALG931" s="2"/>
      <c r="ALH931" s="2"/>
      <c r="ALI931" s="2"/>
      <c r="ALJ931" s="2"/>
      <c r="ALK931" s="2"/>
      <c r="ALL931" s="2"/>
      <c r="ALM931" s="2"/>
      <c r="ALN931" s="2"/>
      <c r="ALO931" s="2"/>
      <c r="ALP931" s="2"/>
      <c r="ALQ931" s="2"/>
      <c r="ALR931" s="2"/>
      <c r="ALS931" s="2"/>
      <c r="ALT931" s="2"/>
      <c r="ALU931" s="2"/>
      <c r="ALV931" s="2"/>
      <c r="ALW931" s="2"/>
      <c r="ALX931" s="2"/>
      <c r="ALY931" s="2"/>
      <c r="ALZ931" s="2"/>
      <c r="AMA931" s="2"/>
      <c r="AMB931" s="2"/>
      <c r="AMC931" s="2"/>
      <c r="AMD931" s="2"/>
      <c r="AME931" s="2"/>
      <c r="AMF931" s="2"/>
      <c r="AMG931" s="2"/>
      <c r="AMH931" s="2"/>
      <c r="AMI931" s="2"/>
      <c r="AMJ931" s="2"/>
    </row>
    <row r="932" s="1" customFormat="1" ht="27.75" customHeight="1" spans="1:102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K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  <c r="KY932" s="2"/>
      <c r="KZ932" s="2"/>
      <c r="LA932" s="2"/>
      <c r="LB932" s="2"/>
      <c r="LC932" s="2"/>
      <c r="LD932" s="2"/>
      <c r="LE932" s="2"/>
      <c r="LF932" s="2"/>
      <c r="LG932" s="2"/>
      <c r="LH932" s="2"/>
      <c r="LI932" s="2"/>
      <c r="LJ932" s="2"/>
      <c r="LK932" s="2"/>
      <c r="LL932" s="2"/>
      <c r="LM932" s="2"/>
      <c r="LN932" s="2"/>
      <c r="LO932" s="2"/>
      <c r="LP932" s="2"/>
      <c r="LQ932" s="2"/>
      <c r="LR932" s="2"/>
      <c r="LS932" s="2"/>
      <c r="LT932" s="2"/>
      <c r="LU932" s="2"/>
      <c r="LV932" s="2"/>
      <c r="LW932" s="2"/>
      <c r="LX932" s="2"/>
      <c r="LY932" s="2"/>
      <c r="LZ932" s="2"/>
      <c r="MA932" s="2"/>
      <c r="MB932" s="2"/>
      <c r="MC932" s="2"/>
      <c r="MD932" s="2"/>
      <c r="ME932" s="2"/>
      <c r="MF932" s="2"/>
      <c r="MG932" s="2"/>
      <c r="MH932" s="2"/>
      <c r="MI932" s="2"/>
      <c r="MJ932" s="2"/>
      <c r="MK932" s="2"/>
      <c r="ML932" s="2"/>
      <c r="MM932" s="2"/>
      <c r="MN932" s="2"/>
      <c r="MO932" s="2"/>
      <c r="MP932" s="2"/>
      <c r="MQ932" s="2"/>
      <c r="MR932" s="2"/>
      <c r="MS932" s="2"/>
      <c r="MT932" s="2"/>
      <c r="MU932" s="2"/>
      <c r="MV932" s="2"/>
      <c r="MW932" s="2"/>
      <c r="MX932" s="2"/>
      <c r="MY932" s="2"/>
      <c r="MZ932" s="2"/>
      <c r="NA932" s="2"/>
      <c r="NB932" s="2"/>
      <c r="NC932" s="2"/>
      <c r="ND932" s="2"/>
      <c r="NE932" s="2"/>
      <c r="NF932" s="2"/>
      <c r="NG932" s="2"/>
      <c r="NH932" s="2"/>
      <c r="NI932" s="2"/>
      <c r="NJ932" s="2"/>
      <c r="NK932" s="2"/>
      <c r="NL932" s="2"/>
      <c r="NM932" s="2"/>
      <c r="NN932" s="2"/>
      <c r="NO932" s="2"/>
      <c r="NP932" s="2"/>
      <c r="NQ932" s="2"/>
      <c r="NR932" s="2"/>
      <c r="NS932" s="2"/>
      <c r="NT932" s="2"/>
      <c r="NU932" s="2"/>
      <c r="NV932" s="2"/>
      <c r="NW932" s="2"/>
      <c r="NX932" s="2"/>
      <c r="NY932" s="2"/>
      <c r="NZ932" s="2"/>
      <c r="OA932" s="2"/>
      <c r="OB932" s="2"/>
      <c r="OC932" s="2"/>
      <c r="OD932" s="2"/>
      <c r="OE932" s="2"/>
      <c r="OF932" s="2"/>
      <c r="OG932" s="2"/>
      <c r="OH932" s="2"/>
      <c r="OI932" s="2"/>
      <c r="OJ932" s="2"/>
      <c r="OK932" s="2"/>
      <c r="OL932" s="2"/>
      <c r="OM932" s="2"/>
      <c r="ON932" s="2"/>
      <c r="OO932" s="2"/>
      <c r="OP932" s="2"/>
      <c r="OQ932" s="2"/>
      <c r="OR932" s="2"/>
      <c r="OS932" s="2"/>
      <c r="OT932" s="2"/>
      <c r="OU932" s="2"/>
      <c r="OV932" s="2"/>
      <c r="OW932" s="2"/>
      <c r="OX932" s="2"/>
      <c r="OY932" s="2"/>
      <c r="OZ932" s="2"/>
      <c r="PA932" s="2"/>
      <c r="PB932" s="2"/>
      <c r="PC932" s="2"/>
      <c r="PD932" s="2"/>
      <c r="PE932" s="2"/>
      <c r="PF932" s="2"/>
      <c r="PG932" s="2"/>
      <c r="PH932" s="2"/>
      <c r="PI932" s="2"/>
      <c r="PJ932" s="2"/>
      <c r="PK932" s="2"/>
      <c r="PL932" s="2"/>
      <c r="PM932" s="2"/>
      <c r="PN932" s="2"/>
      <c r="PO932" s="2"/>
      <c r="PP932" s="2"/>
      <c r="PQ932" s="2"/>
      <c r="PR932" s="2"/>
      <c r="PS932" s="2"/>
      <c r="PT932" s="2"/>
      <c r="PU932" s="2"/>
      <c r="PV932" s="2"/>
      <c r="PW932" s="2"/>
      <c r="PX932" s="2"/>
      <c r="PY932" s="2"/>
      <c r="PZ932" s="2"/>
      <c r="QA932" s="2"/>
      <c r="QB932" s="2"/>
      <c r="QC932" s="2"/>
      <c r="QD932" s="2"/>
      <c r="QE932" s="2"/>
      <c r="QF932" s="2"/>
      <c r="QG932" s="2"/>
      <c r="QH932" s="2"/>
      <c r="QI932" s="2"/>
      <c r="QJ932" s="2"/>
      <c r="QK932" s="2"/>
      <c r="QL932" s="2"/>
      <c r="QM932" s="2"/>
      <c r="QN932" s="2"/>
      <c r="QO932" s="2"/>
      <c r="QP932" s="2"/>
      <c r="QQ932" s="2"/>
      <c r="QR932" s="2"/>
      <c r="QS932" s="2"/>
      <c r="QT932" s="2"/>
      <c r="QU932" s="2"/>
      <c r="QV932" s="2"/>
      <c r="QW932" s="2"/>
      <c r="QX932" s="2"/>
      <c r="QY932" s="2"/>
      <c r="QZ932" s="2"/>
      <c r="RA932" s="2"/>
      <c r="RB932" s="2"/>
      <c r="RC932" s="2"/>
      <c r="RD932" s="2"/>
      <c r="RE932" s="2"/>
      <c r="RF932" s="2"/>
      <c r="RG932" s="2"/>
      <c r="RH932" s="2"/>
      <c r="RI932" s="2"/>
      <c r="RJ932" s="2"/>
      <c r="RK932" s="2"/>
      <c r="RL932" s="2"/>
      <c r="RM932" s="2"/>
      <c r="RN932" s="2"/>
      <c r="RO932" s="2"/>
      <c r="RP932" s="2"/>
      <c r="RQ932" s="2"/>
      <c r="RR932" s="2"/>
      <c r="RS932" s="2"/>
      <c r="RT932" s="2"/>
      <c r="RU932" s="2"/>
      <c r="RV932" s="2"/>
      <c r="RW932" s="2"/>
      <c r="RX932" s="2"/>
      <c r="RY932" s="2"/>
      <c r="RZ932" s="2"/>
      <c r="SA932" s="2"/>
      <c r="SB932" s="2"/>
      <c r="SC932" s="2"/>
      <c r="SD932" s="2"/>
      <c r="SE932" s="2"/>
      <c r="SF932" s="2"/>
      <c r="SG932" s="2"/>
      <c r="SH932" s="2"/>
      <c r="SI932" s="2"/>
      <c r="SJ932" s="2"/>
      <c r="SK932" s="2"/>
      <c r="SL932" s="2"/>
      <c r="SM932" s="2"/>
      <c r="SN932" s="2"/>
      <c r="SO932" s="2"/>
      <c r="SP932" s="2"/>
      <c r="SQ932" s="2"/>
      <c r="SR932" s="2"/>
      <c r="SS932" s="2"/>
      <c r="ST932" s="2"/>
      <c r="SU932" s="2"/>
      <c r="SV932" s="2"/>
      <c r="SW932" s="2"/>
      <c r="SX932" s="2"/>
      <c r="SY932" s="2"/>
      <c r="SZ932" s="2"/>
      <c r="TA932" s="2"/>
      <c r="TB932" s="2"/>
      <c r="TC932" s="2"/>
      <c r="TD932" s="2"/>
      <c r="TE932" s="2"/>
      <c r="TF932" s="2"/>
      <c r="TG932" s="2"/>
      <c r="TH932" s="2"/>
      <c r="TI932" s="2"/>
      <c r="TJ932" s="2"/>
      <c r="TK932" s="2"/>
      <c r="TL932" s="2"/>
      <c r="TM932" s="2"/>
      <c r="TN932" s="2"/>
      <c r="TO932" s="2"/>
      <c r="TP932" s="2"/>
      <c r="TQ932" s="2"/>
      <c r="TR932" s="2"/>
      <c r="TS932" s="2"/>
      <c r="TT932" s="2"/>
      <c r="TU932" s="2"/>
      <c r="TV932" s="2"/>
      <c r="TW932" s="2"/>
      <c r="TX932" s="2"/>
      <c r="TY932" s="2"/>
      <c r="TZ932" s="2"/>
      <c r="UA932" s="2"/>
      <c r="UB932" s="2"/>
      <c r="UC932" s="2"/>
      <c r="UD932" s="2"/>
      <c r="UE932" s="2"/>
      <c r="UF932" s="2"/>
      <c r="UG932" s="2"/>
      <c r="UH932" s="2"/>
      <c r="UI932" s="2"/>
      <c r="UJ932" s="2"/>
      <c r="UK932" s="2"/>
      <c r="UL932" s="2"/>
      <c r="UM932" s="2"/>
      <c r="UN932" s="2"/>
      <c r="UO932" s="2"/>
      <c r="UP932" s="2"/>
      <c r="UQ932" s="2"/>
      <c r="UR932" s="2"/>
      <c r="US932" s="2"/>
      <c r="UT932" s="2"/>
      <c r="UU932" s="2"/>
      <c r="UV932" s="2"/>
      <c r="UW932" s="2"/>
      <c r="UX932" s="2"/>
      <c r="UY932" s="2"/>
      <c r="UZ932" s="2"/>
      <c r="VA932" s="2"/>
      <c r="VB932" s="2"/>
      <c r="VC932" s="2"/>
      <c r="VD932" s="2"/>
      <c r="VE932" s="2"/>
      <c r="VF932" s="2"/>
      <c r="VG932" s="2"/>
      <c r="VH932" s="2"/>
      <c r="VI932" s="2"/>
      <c r="VJ932" s="2"/>
      <c r="VK932" s="2"/>
      <c r="VL932" s="2"/>
      <c r="VM932" s="2"/>
      <c r="VN932" s="2"/>
      <c r="VO932" s="2"/>
      <c r="VP932" s="2"/>
      <c r="VQ932" s="2"/>
      <c r="VR932" s="2"/>
      <c r="VS932" s="2"/>
      <c r="VT932" s="2"/>
      <c r="VU932" s="2"/>
      <c r="VV932" s="2"/>
      <c r="VW932" s="2"/>
      <c r="VX932" s="2"/>
      <c r="VY932" s="2"/>
      <c r="VZ932" s="2"/>
      <c r="WA932" s="2"/>
      <c r="WB932" s="2"/>
      <c r="WC932" s="2"/>
      <c r="WD932" s="2"/>
      <c r="WE932" s="2"/>
      <c r="WF932" s="2"/>
      <c r="WG932" s="2"/>
      <c r="WH932" s="2"/>
      <c r="WI932" s="2"/>
      <c r="WJ932" s="2"/>
      <c r="WK932" s="2"/>
      <c r="WL932" s="2"/>
      <c r="WM932" s="2"/>
      <c r="WN932" s="2"/>
      <c r="WO932" s="2"/>
      <c r="WP932" s="2"/>
      <c r="WQ932" s="2"/>
      <c r="WR932" s="2"/>
      <c r="WS932" s="2"/>
      <c r="WT932" s="2"/>
      <c r="WU932" s="2"/>
      <c r="WV932" s="2"/>
      <c r="WW932" s="2"/>
      <c r="WX932" s="2"/>
      <c r="WY932" s="2"/>
      <c r="WZ932" s="2"/>
      <c r="XA932" s="2"/>
      <c r="XB932" s="2"/>
      <c r="XC932" s="2"/>
      <c r="XD932" s="2"/>
      <c r="XE932" s="2"/>
      <c r="XF932" s="2"/>
      <c r="XG932" s="2"/>
      <c r="XH932" s="2"/>
      <c r="XI932" s="2"/>
      <c r="XJ932" s="2"/>
      <c r="XK932" s="2"/>
      <c r="XL932" s="2"/>
      <c r="XM932" s="2"/>
      <c r="XN932" s="2"/>
      <c r="XO932" s="2"/>
      <c r="XP932" s="2"/>
      <c r="XQ932" s="2"/>
      <c r="XR932" s="2"/>
      <c r="XS932" s="2"/>
      <c r="XT932" s="2"/>
      <c r="XU932" s="2"/>
      <c r="XV932" s="2"/>
      <c r="XW932" s="2"/>
      <c r="XX932" s="2"/>
      <c r="XY932" s="2"/>
      <c r="XZ932" s="2"/>
      <c r="YA932" s="2"/>
      <c r="YB932" s="2"/>
      <c r="YC932" s="2"/>
      <c r="YD932" s="2"/>
      <c r="YE932" s="2"/>
      <c r="YF932" s="2"/>
      <c r="YG932" s="2"/>
      <c r="YH932" s="2"/>
      <c r="YI932" s="2"/>
      <c r="YJ932" s="2"/>
      <c r="YK932" s="2"/>
      <c r="YL932" s="2"/>
      <c r="YM932" s="2"/>
      <c r="YN932" s="2"/>
      <c r="YO932" s="2"/>
      <c r="YP932" s="2"/>
      <c r="YQ932" s="2"/>
      <c r="YR932" s="2"/>
      <c r="YS932" s="2"/>
      <c r="YT932" s="2"/>
      <c r="YU932" s="2"/>
      <c r="YV932" s="2"/>
      <c r="YW932" s="2"/>
      <c r="YX932" s="2"/>
      <c r="YY932" s="2"/>
      <c r="YZ932" s="2"/>
      <c r="ZA932" s="2"/>
      <c r="ZB932" s="2"/>
      <c r="ZC932" s="2"/>
      <c r="ZD932" s="2"/>
      <c r="ZE932" s="2"/>
      <c r="ZF932" s="2"/>
      <c r="ZG932" s="2"/>
      <c r="ZH932" s="2"/>
      <c r="ZI932" s="2"/>
      <c r="ZJ932" s="2"/>
      <c r="ZK932" s="2"/>
      <c r="ZL932" s="2"/>
      <c r="ZM932" s="2"/>
      <c r="ZN932" s="2"/>
      <c r="ZO932" s="2"/>
      <c r="ZP932" s="2"/>
      <c r="ZQ932" s="2"/>
      <c r="ZR932" s="2"/>
      <c r="ZS932" s="2"/>
      <c r="ZT932" s="2"/>
      <c r="ZU932" s="2"/>
      <c r="ZV932" s="2"/>
      <c r="ZW932" s="2"/>
      <c r="ZX932" s="2"/>
      <c r="ZY932" s="2"/>
      <c r="ZZ932" s="2"/>
      <c r="AAA932" s="2"/>
      <c r="AAB932" s="2"/>
      <c r="AAC932" s="2"/>
      <c r="AAD932" s="2"/>
      <c r="AAE932" s="2"/>
      <c r="AAF932" s="2"/>
      <c r="AAG932" s="2"/>
      <c r="AAH932" s="2"/>
      <c r="AAI932" s="2"/>
      <c r="AAJ932" s="2"/>
      <c r="AAK932" s="2"/>
      <c r="AAL932" s="2"/>
      <c r="AAM932" s="2"/>
      <c r="AAN932" s="2"/>
      <c r="AAO932" s="2"/>
      <c r="AAP932" s="2"/>
      <c r="AAQ932" s="2"/>
      <c r="AAR932" s="2"/>
      <c r="AAS932" s="2"/>
      <c r="AAT932" s="2"/>
      <c r="AAU932" s="2"/>
      <c r="AAV932" s="2"/>
      <c r="AAW932" s="2"/>
      <c r="AAX932" s="2"/>
      <c r="AAY932" s="2"/>
      <c r="AAZ932" s="2"/>
      <c r="ABA932" s="2"/>
      <c r="ABB932" s="2"/>
      <c r="ABC932" s="2"/>
      <c r="ABD932" s="2"/>
      <c r="ABE932" s="2"/>
      <c r="ABF932" s="2"/>
      <c r="ABG932" s="2"/>
      <c r="ABH932" s="2"/>
      <c r="ABI932" s="2"/>
      <c r="ABJ932" s="2"/>
      <c r="ABK932" s="2"/>
      <c r="ABL932" s="2"/>
      <c r="ABM932" s="2"/>
      <c r="ABN932" s="2"/>
      <c r="ABO932" s="2"/>
      <c r="ABP932" s="2"/>
      <c r="ABQ932" s="2"/>
      <c r="ABR932" s="2"/>
      <c r="ABS932" s="2"/>
      <c r="ABT932" s="2"/>
      <c r="ABU932" s="2"/>
      <c r="ABV932" s="2"/>
      <c r="ABW932" s="2"/>
      <c r="ABX932" s="2"/>
      <c r="ABY932" s="2"/>
      <c r="ABZ932" s="2"/>
      <c r="ACA932" s="2"/>
      <c r="ACB932" s="2"/>
      <c r="ACC932" s="2"/>
      <c r="ACD932" s="2"/>
      <c r="ACE932" s="2"/>
      <c r="ACF932" s="2"/>
      <c r="ACG932" s="2"/>
      <c r="ACH932" s="2"/>
      <c r="ACI932" s="2"/>
      <c r="ACJ932" s="2"/>
      <c r="ACK932" s="2"/>
      <c r="ACL932" s="2"/>
      <c r="ACM932" s="2"/>
      <c r="ACN932" s="2"/>
      <c r="ACO932" s="2"/>
      <c r="ACP932" s="2"/>
      <c r="ACQ932" s="2"/>
      <c r="ACR932" s="2"/>
      <c r="ACS932" s="2"/>
      <c r="ACT932" s="2"/>
      <c r="ACU932" s="2"/>
      <c r="ACV932" s="2"/>
      <c r="ACW932" s="2"/>
      <c r="ACX932" s="2"/>
      <c r="ACY932" s="2"/>
      <c r="ACZ932" s="2"/>
      <c r="ADA932" s="2"/>
      <c r="ADB932" s="2"/>
      <c r="ADC932" s="2"/>
      <c r="ADD932" s="2"/>
      <c r="ADE932" s="2"/>
      <c r="ADF932" s="2"/>
      <c r="ADG932" s="2"/>
      <c r="ADH932" s="2"/>
      <c r="ADI932" s="2"/>
      <c r="ADJ932" s="2"/>
      <c r="ADK932" s="2"/>
      <c r="ADL932" s="2"/>
      <c r="ADM932" s="2"/>
      <c r="ADN932" s="2"/>
      <c r="ADO932" s="2"/>
      <c r="ADP932" s="2"/>
      <c r="ADQ932" s="2"/>
      <c r="ADR932" s="2"/>
      <c r="ADS932" s="2"/>
      <c r="ADT932" s="2"/>
      <c r="ADU932" s="2"/>
      <c r="ADV932" s="2"/>
      <c r="ADW932" s="2"/>
      <c r="ADX932" s="2"/>
      <c r="ADY932" s="2"/>
      <c r="ADZ932" s="2"/>
      <c r="AEA932" s="2"/>
      <c r="AEB932" s="2"/>
      <c r="AEC932" s="2"/>
      <c r="AED932" s="2"/>
      <c r="AEE932" s="2"/>
      <c r="AEF932" s="2"/>
      <c r="AEG932" s="2"/>
      <c r="AEH932" s="2"/>
      <c r="AEI932" s="2"/>
      <c r="AEJ932" s="2"/>
      <c r="AEK932" s="2"/>
      <c r="AEL932" s="2"/>
      <c r="AEM932" s="2"/>
      <c r="AEN932" s="2"/>
      <c r="AEO932" s="2"/>
      <c r="AEP932" s="2"/>
      <c r="AEQ932" s="2"/>
      <c r="AER932" s="2"/>
      <c r="AES932" s="2"/>
      <c r="AET932" s="2"/>
      <c r="AEU932" s="2"/>
      <c r="AEV932" s="2"/>
      <c r="AEW932" s="2"/>
      <c r="AEX932" s="2"/>
      <c r="AEY932" s="2"/>
      <c r="AEZ932" s="2"/>
      <c r="AFA932" s="2"/>
      <c r="AFB932" s="2"/>
      <c r="AFC932" s="2"/>
      <c r="AFD932" s="2"/>
      <c r="AFE932" s="2"/>
      <c r="AFF932" s="2"/>
      <c r="AFG932" s="2"/>
      <c r="AFH932" s="2"/>
      <c r="AFI932" s="2"/>
      <c r="AFJ932" s="2"/>
      <c r="AFK932" s="2"/>
      <c r="AFL932" s="2"/>
      <c r="AFM932" s="2"/>
      <c r="AFN932" s="2"/>
      <c r="AFO932" s="2"/>
      <c r="AFP932" s="2"/>
      <c r="AFQ932" s="2"/>
      <c r="AFR932" s="2"/>
      <c r="AFS932" s="2"/>
      <c r="AFT932" s="2"/>
      <c r="AFU932" s="2"/>
      <c r="AFV932" s="2"/>
      <c r="AFW932" s="2"/>
      <c r="AFX932" s="2"/>
      <c r="AFY932" s="2"/>
      <c r="AFZ932" s="2"/>
      <c r="AGA932" s="2"/>
      <c r="AGB932" s="2"/>
      <c r="AGC932" s="2"/>
      <c r="AGD932" s="2"/>
      <c r="AGE932" s="2"/>
      <c r="AGF932" s="2"/>
      <c r="AGG932" s="2"/>
      <c r="AGH932" s="2"/>
      <c r="AGI932" s="2"/>
      <c r="AGJ932" s="2"/>
      <c r="AGK932" s="2"/>
      <c r="AGL932" s="2"/>
      <c r="AGM932" s="2"/>
      <c r="AGN932" s="2"/>
      <c r="AGO932" s="2"/>
      <c r="AGP932" s="2"/>
      <c r="AGQ932" s="2"/>
      <c r="AGR932" s="2"/>
      <c r="AGS932" s="2"/>
      <c r="AGT932" s="2"/>
      <c r="AGU932" s="2"/>
      <c r="AGV932" s="2"/>
      <c r="AGW932" s="2"/>
      <c r="AGX932" s="2"/>
      <c r="AGY932" s="2"/>
      <c r="AGZ932" s="2"/>
      <c r="AHA932" s="2"/>
      <c r="AHB932" s="2"/>
      <c r="AHC932" s="2"/>
      <c r="AHD932" s="2"/>
      <c r="AHE932" s="2"/>
      <c r="AHF932" s="2"/>
      <c r="AHG932" s="2"/>
      <c r="AHH932" s="2"/>
      <c r="AHI932" s="2"/>
      <c r="AHJ932" s="2"/>
      <c r="AHK932" s="2"/>
      <c r="AHL932" s="2"/>
      <c r="AHM932" s="2"/>
      <c r="AHN932" s="2"/>
      <c r="AHO932" s="2"/>
      <c r="AHP932" s="2"/>
      <c r="AHQ932" s="2"/>
      <c r="AHR932" s="2"/>
      <c r="AHS932" s="2"/>
      <c r="AHT932" s="2"/>
      <c r="AHU932" s="2"/>
      <c r="AHV932" s="2"/>
      <c r="AHW932" s="2"/>
      <c r="AHX932" s="2"/>
      <c r="AHY932" s="2"/>
      <c r="AHZ932" s="2"/>
      <c r="AIA932" s="2"/>
      <c r="AIB932" s="2"/>
      <c r="AIC932" s="2"/>
      <c r="AID932" s="2"/>
      <c r="AIE932" s="2"/>
      <c r="AIF932" s="2"/>
      <c r="AIG932" s="2"/>
      <c r="AIH932" s="2"/>
      <c r="AII932" s="2"/>
      <c r="AIJ932" s="2"/>
      <c r="AIK932" s="2"/>
      <c r="AIL932" s="2"/>
      <c r="AIM932" s="2"/>
      <c r="AIN932" s="2"/>
      <c r="AIO932" s="2"/>
      <c r="AIP932" s="2"/>
      <c r="AIQ932" s="2"/>
      <c r="AIR932" s="2"/>
      <c r="AIS932" s="2"/>
      <c r="AIT932" s="2"/>
      <c r="AIU932" s="2"/>
      <c r="AIV932" s="2"/>
      <c r="AIW932" s="2"/>
      <c r="AIX932" s="2"/>
      <c r="AIY932" s="2"/>
      <c r="AIZ932" s="2"/>
      <c r="AJA932" s="2"/>
      <c r="AJB932" s="2"/>
      <c r="AJC932" s="2"/>
      <c r="AJD932" s="2"/>
      <c r="AJE932" s="2"/>
      <c r="AJF932" s="2"/>
      <c r="AJG932" s="2"/>
      <c r="AJH932" s="2"/>
      <c r="AJI932" s="2"/>
      <c r="AJJ932" s="2"/>
      <c r="AJK932" s="2"/>
      <c r="AJL932" s="2"/>
      <c r="AJM932" s="2"/>
      <c r="AJN932" s="2"/>
      <c r="AJO932" s="2"/>
      <c r="AJP932" s="2"/>
      <c r="AJQ932" s="2"/>
      <c r="AJR932" s="2"/>
      <c r="AJS932" s="2"/>
      <c r="AJT932" s="2"/>
      <c r="AJU932" s="2"/>
      <c r="AJV932" s="2"/>
      <c r="AJW932" s="2"/>
      <c r="AJX932" s="2"/>
      <c r="AJY932" s="2"/>
      <c r="AJZ932" s="2"/>
      <c r="AKA932" s="2"/>
      <c r="AKB932" s="2"/>
      <c r="AKC932" s="2"/>
      <c r="AKD932" s="2"/>
      <c r="AKE932" s="2"/>
      <c r="AKF932" s="2"/>
      <c r="AKG932" s="2"/>
      <c r="AKH932" s="2"/>
      <c r="AKI932" s="2"/>
      <c r="AKJ932" s="2"/>
      <c r="AKK932" s="2"/>
      <c r="AKL932" s="2"/>
      <c r="AKM932" s="2"/>
      <c r="AKN932" s="2"/>
      <c r="AKO932" s="2"/>
      <c r="AKP932" s="2"/>
      <c r="AKQ932" s="2"/>
      <c r="AKR932" s="2"/>
      <c r="AKS932" s="2"/>
      <c r="AKT932" s="2"/>
      <c r="AKU932" s="2"/>
      <c r="AKV932" s="2"/>
      <c r="AKW932" s="2"/>
      <c r="AKX932" s="2"/>
      <c r="AKY932" s="2"/>
      <c r="AKZ932" s="2"/>
      <c r="ALA932" s="2"/>
      <c r="ALB932" s="2"/>
      <c r="ALC932" s="2"/>
      <c r="ALD932" s="2"/>
      <c r="ALE932" s="2"/>
      <c r="ALF932" s="2"/>
      <c r="ALG932" s="2"/>
      <c r="ALH932" s="2"/>
      <c r="ALI932" s="2"/>
      <c r="ALJ932" s="2"/>
      <c r="ALK932" s="2"/>
      <c r="ALL932" s="2"/>
      <c r="ALM932" s="2"/>
      <c r="ALN932" s="2"/>
      <c r="ALO932" s="2"/>
      <c r="ALP932" s="2"/>
      <c r="ALQ932" s="2"/>
      <c r="ALR932" s="2"/>
      <c r="ALS932" s="2"/>
      <c r="ALT932" s="2"/>
      <c r="ALU932" s="2"/>
      <c r="ALV932" s="2"/>
      <c r="ALW932" s="2"/>
      <c r="ALX932" s="2"/>
      <c r="ALY932" s="2"/>
      <c r="ALZ932" s="2"/>
      <c r="AMA932" s="2"/>
      <c r="AMB932" s="2"/>
      <c r="AMC932" s="2"/>
      <c r="AMD932" s="2"/>
      <c r="AME932" s="2"/>
      <c r="AMF932" s="2"/>
      <c r="AMG932" s="2"/>
      <c r="AMH932" s="2"/>
      <c r="AMI932" s="2"/>
      <c r="AMJ932" s="2"/>
    </row>
    <row r="933" s="1" customFormat="1" ht="27.75" customHeight="1" spans="1:102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K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  <c r="KY933" s="2"/>
      <c r="KZ933" s="2"/>
      <c r="LA933" s="2"/>
      <c r="LB933" s="2"/>
      <c r="LC933" s="2"/>
      <c r="LD933" s="2"/>
      <c r="LE933" s="2"/>
      <c r="LF933" s="2"/>
      <c r="LG933" s="2"/>
      <c r="LH933" s="2"/>
      <c r="LI933" s="2"/>
      <c r="LJ933" s="2"/>
      <c r="LK933" s="2"/>
      <c r="LL933" s="2"/>
      <c r="LM933" s="2"/>
      <c r="LN933" s="2"/>
      <c r="LO933" s="2"/>
      <c r="LP933" s="2"/>
      <c r="LQ933" s="2"/>
      <c r="LR933" s="2"/>
      <c r="LS933" s="2"/>
      <c r="LT933" s="2"/>
      <c r="LU933" s="2"/>
      <c r="LV933" s="2"/>
      <c r="LW933" s="2"/>
      <c r="LX933" s="2"/>
      <c r="LY933" s="2"/>
      <c r="LZ933" s="2"/>
      <c r="MA933" s="2"/>
      <c r="MB933" s="2"/>
      <c r="MC933" s="2"/>
      <c r="MD933" s="2"/>
      <c r="ME933" s="2"/>
      <c r="MF933" s="2"/>
      <c r="MG933" s="2"/>
      <c r="MH933" s="2"/>
      <c r="MI933" s="2"/>
      <c r="MJ933" s="2"/>
      <c r="MK933" s="2"/>
      <c r="ML933" s="2"/>
      <c r="MM933" s="2"/>
      <c r="MN933" s="2"/>
      <c r="MO933" s="2"/>
      <c r="MP933" s="2"/>
      <c r="MQ933" s="2"/>
      <c r="MR933" s="2"/>
      <c r="MS933" s="2"/>
      <c r="MT933" s="2"/>
      <c r="MU933" s="2"/>
      <c r="MV933" s="2"/>
      <c r="MW933" s="2"/>
      <c r="MX933" s="2"/>
      <c r="MY933" s="2"/>
      <c r="MZ933" s="2"/>
      <c r="NA933" s="2"/>
      <c r="NB933" s="2"/>
      <c r="NC933" s="2"/>
      <c r="ND933" s="2"/>
      <c r="NE933" s="2"/>
      <c r="NF933" s="2"/>
      <c r="NG933" s="2"/>
      <c r="NH933" s="2"/>
      <c r="NI933" s="2"/>
      <c r="NJ933" s="2"/>
      <c r="NK933" s="2"/>
      <c r="NL933" s="2"/>
      <c r="NM933" s="2"/>
      <c r="NN933" s="2"/>
      <c r="NO933" s="2"/>
      <c r="NP933" s="2"/>
      <c r="NQ933" s="2"/>
      <c r="NR933" s="2"/>
      <c r="NS933" s="2"/>
      <c r="NT933" s="2"/>
      <c r="NU933" s="2"/>
      <c r="NV933" s="2"/>
      <c r="NW933" s="2"/>
      <c r="NX933" s="2"/>
      <c r="NY933" s="2"/>
      <c r="NZ933" s="2"/>
      <c r="OA933" s="2"/>
      <c r="OB933" s="2"/>
      <c r="OC933" s="2"/>
      <c r="OD933" s="2"/>
      <c r="OE933" s="2"/>
      <c r="OF933" s="2"/>
      <c r="OG933" s="2"/>
      <c r="OH933" s="2"/>
      <c r="OI933" s="2"/>
      <c r="OJ933" s="2"/>
      <c r="OK933" s="2"/>
      <c r="OL933" s="2"/>
      <c r="OM933" s="2"/>
      <c r="ON933" s="2"/>
      <c r="OO933" s="2"/>
      <c r="OP933" s="2"/>
      <c r="OQ933" s="2"/>
      <c r="OR933" s="2"/>
      <c r="OS933" s="2"/>
      <c r="OT933" s="2"/>
      <c r="OU933" s="2"/>
      <c r="OV933" s="2"/>
      <c r="OW933" s="2"/>
      <c r="OX933" s="2"/>
      <c r="OY933" s="2"/>
      <c r="OZ933" s="2"/>
      <c r="PA933" s="2"/>
      <c r="PB933" s="2"/>
      <c r="PC933" s="2"/>
      <c r="PD933" s="2"/>
      <c r="PE933" s="2"/>
      <c r="PF933" s="2"/>
      <c r="PG933" s="2"/>
      <c r="PH933" s="2"/>
      <c r="PI933" s="2"/>
      <c r="PJ933" s="2"/>
      <c r="PK933" s="2"/>
      <c r="PL933" s="2"/>
      <c r="PM933" s="2"/>
      <c r="PN933" s="2"/>
      <c r="PO933" s="2"/>
      <c r="PP933" s="2"/>
      <c r="PQ933" s="2"/>
      <c r="PR933" s="2"/>
      <c r="PS933" s="2"/>
      <c r="PT933" s="2"/>
      <c r="PU933" s="2"/>
      <c r="PV933" s="2"/>
      <c r="PW933" s="2"/>
      <c r="PX933" s="2"/>
      <c r="PY933" s="2"/>
      <c r="PZ933" s="2"/>
      <c r="QA933" s="2"/>
      <c r="QB933" s="2"/>
      <c r="QC933" s="2"/>
      <c r="QD933" s="2"/>
      <c r="QE933" s="2"/>
      <c r="QF933" s="2"/>
      <c r="QG933" s="2"/>
      <c r="QH933" s="2"/>
      <c r="QI933" s="2"/>
      <c r="QJ933" s="2"/>
      <c r="QK933" s="2"/>
      <c r="QL933" s="2"/>
      <c r="QM933" s="2"/>
      <c r="QN933" s="2"/>
      <c r="QO933" s="2"/>
      <c r="QP933" s="2"/>
      <c r="QQ933" s="2"/>
      <c r="QR933" s="2"/>
      <c r="QS933" s="2"/>
      <c r="QT933" s="2"/>
      <c r="QU933" s="2"/>
      <c r="QV933" s="2"/>
      <c r="QW933" s="2"/>
      <c r="QX933" s="2"/>
      <c r="QY933" s="2"/>
      <c r="QZ933" s="2"/>
      <c r="RA933" s="2"/>
      <c r="RB933" s="2"/>
      <c r="RC933" s="2"/>
      <c r="RD933" s="2"/>
      <c r="RE933" s="2"/>
      <c r="RF933" s="2"/>
      <c r="RG933" s="2"/>
      <c r="RH933" s="2"/>
      <c r="RI933" s="2"/>
      <c r="RJ933" s="2"/>
      <c r="RK933" s="2"/>
      <c r="RL933" s="2"/>
      <c r="RM933" s="2"/>
      <c r="RN933" s="2"/>
      <c r="RO933" s="2"/>
      <c r="RP933" s="2"/>
      <c r="RQ933" s="2"/>
      <c r="RR933" s="2"/>
      <c r="RS933" s="2"/>
      <c r="RT933" s="2"/>
      <c r="RU933" s="2"/>
      <c r="RV933" s="2"/>
      <c r="RW933" s="2"/>
      <c r="RX933" s="2"/>
      <c r="RY933" s="2"/>
      <c r="RZ933" s="2"/>
      <c r="SA933" s="2"/>
      <c r="SB933" s="2"/>
      <c r="SC933" s="2"/>
      <c r="SD933" s="2"/>
      <c r="SE933" s="2"/>
      <c r="SF933" s="2"/>
      <c r="SG933" s="2"/>
      <c r="SH933" s="2"/>
      <c r="SI933" s="2"/>
      <c r="SJ933" s="2"/>
      <c r="SK933" s="2"/>
      <c r="SL933" s="2"/>
      <c r="SM933" s="2"/>
      <c r="SN933" s="2"/>
      <c r="SO933" s="2"/>
      <c r="SP933" s="2"/>
      <c r="SQ933" s="2"/>
      <c r="SR933" s="2"/>
      <c r="SS933" s="2"/>
      <c r="ST933" s="2"/>
      <c r="SU933" s="2"/>
      <c r="SV933" s="2"/>
      <c r="SW933" s="2"/>
      <c r="SX933" s="2"/>
      <c r="SY933" s="2"/>
      <c r="SZ933" s="2"/>
      <c r="TA933" s="2"/>
      <c r="TB933" s="2"/>
      <c r="TC933" s="2"/>
      <c r="TD933" s="2"/>
      <c r="TE933" s="2"/>
      <c r="TF933" s="2"/>
      <c r="TG933" s="2"/>
      <c r="TH933" s="2"/>
      <c r="TI933" s="2"/>
      <c r="TJ933" s="2"/>
      <c r="TK933" s="2"/>
      <c r="TL933" s="2"/>
      <c r="TM933" s="2"/>
      <c r="TN933" s="2"/>
      <c r="TO933" s="2"/>
      <c r="TP933" s="2"/>
      <c r="TQ933" s="2"/>
      <c r="TR933" s="2"/>
      <c r="TS933" s="2"/>
      <c r="TT933" s="2"/>
      <c r="TU933" s="2"/>
      <c r="TV933" s="2"/>
      <c r="TW933" s="2"/>
      <c r="TX933" s="2"/>
      <c r="TY933" s="2"/>
      <c r="TZ933" s="2"/>
      <c r="UA933" s="2"/>
      <c r="UB933" s="2"/>
      <c r="UC933" s="2"/>
      <c r="UD933" s="2"/>
      <c r="UE933" s="2"/>
      <c r="UF933" s="2"/>
      <c r="UG933" s="2"/>
      <c r="UH933" s="2"/>
      <c r="UI933" s="2"/>
      <c r="UJ933" s="2"/>
      <c r="UK933" s="2"/>
      <c r="UL933" s="2"/>
      <c r="UM933" s="2"/>
      <c r="UN933" s="2"/>
      <c r="UO933" s="2"/>
      <c r="UP933" s="2"/>
      <c r="UQ933" s="2"/>
      <c r="UR933" s="2"/>
      <c r="US933" s="2"/>
      <c r="UT933" s="2"/>
      <c r="UU933" s="2"/>
      <c r="UV933" s="2"/>
      <c r="UW933" s="2"/>
      <c r="UX933" s="2"/>
      <c r="UY933" s="2"/>
      <c r="UZ933" s="2"/>
      <c r="VA933" s="2"/>
      <c r="VB933" s="2"/>
      <c r="VC933" s="2"/>
      <c r="VD933" s="2"/>
      <c r="VE933" s="2"/>
      <c r="VF933" s="2"/>
      <c r="VG933" s="2"/>
      <c r="VH933" s="2"/>
      <c r="VI933" s="2"/>
      <c r="VJ933" s="2"/>
      <c r="VK933" s="2"/>
      <c r="VL933" s="2"/>
      <c r="VM933" s="2"/>
      <c r="VN933" s="2"/>
      <c r="VO933" s="2"/>
      <c r="VP933" s="2"/>
      <c r="VQ933" s="2"/>
      <c r="VR933" s="2"/>
      <c r="VS933" s="2"/>
      <c r="VT933" s="2"/>
      <c r="VU933" s="2"/>
      <c r="VV933" s="2"/>
      <c r="VW933" s="2"/>
      <c r="VX933" s="2"/>
      <c r="VY933" s="2"/>
      <c r="VZ933" s="2"/>
      <c r="WA933" s="2"/>
      <c r="WB933" s="2"/>
      <c r="WC933" s="2"/>
      <c r="WD933" s="2"/>
      <c r="WE933" s="2"/>
      <c r="WF933" s="2"/>
      <c r="WG933" s="2"/>
      <c r="WH933" s="2"/>
      <c r="WI933" s="2"/>
      <c r="WJ933" s="2"/>
      <c r="WK933" s="2"/>
      <c r="WL933" s="2"/>
      <c r="WM933" s="2"/>
      <c r="WN933" s="2"/>
      <c r="WO933" s="2"/>
      <c r="WP933" s="2"/>
      <c r="WQ933" s="2"/>
      <c r="WR933" s="2"/>
      <c r="WS933" s="2"/>
      <c r="WT933" s="2"/>
      <c r="WU933" s="2"/>
      <c r="WV933" s="2"/>
      <c r="WW933" s="2"/>
      <c r="WX933" s="2"/>
      <c r="WY933" s="2"/>
      <c r="WZ933" s="2"/>
      <c r="XA933" s="2"/>
      <c r="XB933" s="2"/>
      <c r="XC933" s="2"/>
      <c r="XD933" s="2"/>
      <c r="XE933" s="2"/>
      <c r="XF933" s="2"/>
      <c r="XG933" s="2"/>
      <c r="XH933" s="2"/>
      <c r="XI933" s="2"/>
      <c r="XJ933" s="2"/>
      <c r="XK933" s="2"/>
      <c r="XL933" s="2"/>
      <c r="XM933" s="2"/>
      <c r="XN933" s="2"/>
      <c r="XO933" s="2"/>
      <c r="XP933" s="2"/>
      <c r="XQ933" s="2"/>
      <c r="XR933" s="2"/>
      <c r="XS933" s="2"/>
      <c r="XT933" s="2"/>
      <c r="XU933" s="2"/>
      <c r="XV933" s="2"/>
      <c r="XW933" s="2"/>
      <c r="XX933" s="2"/>
      <c r="XY933" s="2"/>
      <c r="XZ933" s="2"/>
      <c r="YA933" s="2"/>
      <c r="YB933" s="2"/>
      <c r="YC933" s="2"/>
      <c r="YD933" s="2"/>
      <c r="YE933" s="2"/>
      <c r="YF933" s="2"/>
      <c r="YG933" s="2"/>
      <c r="YH933" s="2"/>
      <c r="YI933" s="2"/>
      <c r="YJ933" s="2"/>
      <c r="YK933" s="2"/>
      <c r="YL933" s="2"/>
      <c r="YM933" s="2"/>
      <c r="YN933" s="2"/>
      <c r="YO933" s="2"/>
      <c r="YP933" s="2"/>
      <c r="YQ933" s="2"/>
      <c r="YR933" s="2"/>
      <c r="YS933" s="2"/>
      <c r="YT933" s="2"/>
      <c r="YU933" s="2"/>
      <c r="YV933" s="2"/>
      <c r="YW933" s="2"/>
      <c r="YX933" s="2"/>
      <c r="YY933" s="2"/>
      <c r="YZ933" s="2"/>
      <c r="ZA933" s="2"/>
      <c r="ZB933" s="2"/>
      <c r="ZC933" s="2"/>
      <c r="ZD933" s="2"/>
      <c r="ZE933" s="2"/>
      <c r="ZF933" s="2"/>
      <c r="ZG933" s="2"/>
      <c r="ZH933" s="2"/>
      <c r="ZI933" s="2"/>
      <c r="ZJ933" s="2"/>
      <c r="ZK933" s="2"/>
      <c r="ZL933" s="2"/>
      <c r="ZM933" s="2"/>
      <c r="ZN933" s="2"/>
      <c r="ZO933" s="2"/>
      <c r="ZP933" s="2"/>
      <c r="ZQ933" s="2"/>
      <c r="ZR933" s="2"/>
      <c r="ZS933" s="2"/>
      <c r="ZT933" s="2"/>
      <c r="ZU933" s="2"/>
      <c r="ZV933" s="2"/>
      <c r="ZW933" s="2"/>
      <c r="ZX933" s="2"/>
      <c r="ZY933" s="2"/>
      <c r="ZZ933" s="2"/>
      <c r="AAA933" s="2"/>
      <c r="AAB933" s="2"/>
      <c r="AAC933" s="2"/>
      <c r="AAD933" s="2"/>
      <c r="AAE933" s="2"/>
      <c r="AAF933" s="2"/>
      <c r="AAG933" s="2"/>
      <c r="AAH933" s="2"/>
      <c r="AAI933" s="2"/>
      <c r="AAJ933" s="2"/>
      <c r="AAK933" s="2"/>
      <c r="AAL933" s="2"/>
      <c r="AAM933" s="2"/>
      <c r="AAN933" s="2"/>
      <c r="AAO933" s="2"/>
      <c r="AAP933" s="2"/>
      <c r="AAQ933" s="2"/>
      <c r="AAR933" s="2"/>
      <c r="AAS933" s="2"/>
      <c r="AAT933" s="2"/>
      <c r="AAU933" s="2"/>
      <c r="AAV933" s="2"/>
      <c r="AAW933" s="2"/>
      <c r="AAX933" s="2"/>
      <c r="AAY933" s="2"/>
      <c r="AAZ933" s="2"/>
      <c r="ABA933" s="2"/>
      <c r="ABB933" s="2"/>
      <c r="ABC933" s="2"/>
      <c r="ABD933" s="2"/>
      <c r="ABE933" s="2"/>
      <c r="ABF933" s="2"/>
      <c r="ABG933" s="2"/>
      <c r="ABH933" s="2"/>
      <c r="ABI933" s="2"/>
      <c r="ABJ933" s="2"/>
      <c r="ABK933" s="2"/>
      <c r="ABL933" s="2"/>
      <c r="ABM933" s="2"/>
      <c r="ABN933" s="2"/>
      <c r="ABO933" s="2"/>
      <c r="ABP933" s="2"/>
      <c r="ABQ933" s="2"/>
      <c r="ABR933" s="2"/>
      <c r="ABS933" s="2"/>
      <c r="ABT933" s="2"/>
      <c r="ABU933" s="2"/>
      <c r="ABV933" s="2"/>
      <c r="ABW933" s="2"/>
      <c r="ABX933" s="2"/>
      <c r="ABY933" s="2"/>
      <c r="ABZ933" s="2"/>
      <c r="ACA933" s="2"/>
      <c r="ACB933" s="2"/>
      <c r="ACC933" s="2"/>
      <c r="ACD933" s="2"/>
      <c r="ACE933" s="2"/>
      <c r="ACF933" s="2"/>
      <c r="ACG933" s="2"/>
      <c r="ACH933" s="2"/>
      <c r="ACI933" s="2"/>
      <c r="ACJ933" s="2"/>
      <c r="ACK933" s="2"/>
      <c r="ACL933" s="2"/>
      <c r="ACM933" s="2"/>
      <c r="ACN933" s="2"/>
      <c r="ACO933" s="2"/>
      <c r="ACP933" s="2"/>
      <c r="ACQ933" s="2"/>
      <c r="ACR933" s="2"/>
      <c r="ACS933" s="2"/>
      <c r="ACT933" s="2"/>
      <c r="ACU933" s="2"/>
      <c r="ACV933" s="2"/>
      <c r="ACW933" s="2"/>
      <c r="ACX933" s="2"/>
      <c r="ACY933" s="2"/>
      <c r="ACZ933" s="2"/>
      <c r="ADA933" s="2"/>
      <c r="ADB933" s="2"/>
      <c r="ADC933" s="2"/>
      <c r="ADD933" s="2"/>
      <c r="ADE933" s="2"/>
      <c r="ADF933" s="2"/>
      <c r="ADG933" s="2"/>
      <c r="ADH933" s="2"/>
      <c r="ADI933" s="2"/>
      <c r="ADJ933" s="2"/>
      <c r="ADK933" s="2"/>
      <c r="ADL933" s="2"/>
      <c r="ADM933" s="2"/>
      <c r="ADN933" s="2"/>
      <c r="ADO933" s="2"/>
      <c r="ADP933" s="2"/>
      <c r="ADQ933" s="2"/>
      <c r="ADR933" s="2"/>
      <c r="ADS933" s="2"/>
      <c r="ADT933" s="2"/>
      <c r="ADU933" s="2"/>
      <c r="ADV933" s="2"/>
      <c r="ADW933" s="2"/>
      <c r="ADX933" s="2"/>
      <c r="ADY933" s="2"/>
      <c r="ADZ933" s="2"/>
      <c r="AEA933" s="2"/>
      <c r="AEB933" s="2"/>
      <c r="AEC933" s="2"/>
      <c r="AED933" s="2"/>
      <c r="AEE933" s="2"/>
      <c r="AEF933" s="2"/>
      <c r="AEG933" s="2"/>
      <c r="AEH933" s="2"/>
      <c r="AEI933" s="2"/>
      <c r="AEJ933" s="2"/>
      <c r="AEK933" s="2"/>
      <c r="AEL933" s="2"/>
      <c r="AEM933" s="2"/>
      <c r="AEN933" s="2"/>
      <c r="AEO933" s="2"/>
      <c r="AEP933" s="2"/>
      <c r="AEQ933" s="2"/>
      <c r="AER933" s="2"/>
      <c r="AES933" s="2"/>
      <c r="AET933" s="2"/>
      <c r="AEU933" s="2"/>
      <c r="AEV933" s="2"/>
      <c r="AEW933" s="2"/>
      <c r="AEX933" s="2"/>
      <c r="AEY933" s="2"/>
      <c r="AEZ933" s="2"/>
      <c r="AFA933" s="2"/>
      <c r="AFB933" s="2"/>
      <c r="AFC933" s="2"/>
      <c r="AFD933" s="2"/>
      <c r="AFE933" s="2"/>
      <c r="AFF933" s="2"/>
      <c r="AFG933" s="2"/>
      <c r="AFH933" s="2"/>
      <c r="AFI933" s="2"/>
      <c r="AFJ933" s="2"/>
      <c r="AFK933" s="2"/>
      <c r="AFL933" s="2"/>
      <c r="AFM933" s="2"/>
      <c r="AFN933" s="2"/>
      <c r="AFO933" s="2"/>
      <c r="AFP933" s="2"/>
      <c r="AFQ933" s="2"/>
      <c r="AFR933" s="2"/>
      <c r="AFS933" s="2"/>
      <c r="AFT933" s="2"/>
      <c r="AFU933" s="2"/>
      <c r="AFV933" s="2"/>
      <c r="AFW933" s="2"/>
      <c r="AFX933" s="2"/>
      <c r="AFY933" s="2"/>
      <c r="AFZ933" s="2"/>
      <c r="AGA933" s="2"/>
      <c r="AGB933" s="2"/>
      <c r="AGC933" s="2"/>
      <c r="AGD933" s="2"/>
      <c r="AGE933" s="2"/>
      <c r="AGF933" s="2"/>
      <c r="AGG933" s="2"/>
      <c r="AGH933" s="2"/>
      <c r="AGI933" s="2"/>
      <c r="AGJ933" s="2"/>
      <c r="AGK933" s="2"/>
      <c r="AGL933" s="2"/>
      <c r="AGM933" s="2"/>
      <c r="AGN933" s="2"/>
      <c r="AGO933" s="2"/>
      <c r="AGP933" s="2"/>
      <c r="AGQ933" s="2"/>
      <c r="AGR933" s="2"/>
      <c r="AGS933" s="2"/>
      <c r="AGT933" s="2"/>
      <c r="AGU933" s="2"/>
      <c r="AGV933" s="2"/>
      <c r="AGW933" s="2"/>
      <c r="AGX933" s="2"/>
      <c r="AGY933" s="2"/>
      <c r="AGZ933" s="2"/>
      <c r="AHA933" s="2"/>
      <c r="AHB933" s="2"/>
      <c r="AHC933" s="2"/>
      <c r="AHD933" s="2"/>
      <c r="AHE933" s="2"/>
      <c r="AHF933" s="2"/>
      <c r="AHG933" s="2"/>
      <c r="AHH933" s="2"/>
      <c r="AHI933" s="2"/>
      <c r="AHJ933" s="2"/>
      <c r="AHK933" s="2"/>
      <c r="AHL933" s="2"/>
      <c r="AHM933" s="2"/>
      <c r="AHN933" s="2"/>
      <c r="AHO933" s="2"/>
      <c r="AHP933" s="2"/>
      <c r="AHQ933" s="2"/>
      <c r="AHR933" s="2"/>
      <c r="AHS933" s="2"/>
      <c r="AHT933" s="2"/>
      <c r="AHU933" s="2"/>
      <c r="AHV933" s="2"/>
      <c r="AHW933" s="2"/>
      <c r="AHX933" s="2"/>
      <c r="AHY933" s="2"/>
      <c r="AHZ933" s="2"/>
      <c r="AIA933" s="2"/>
      <c r="AIB933" s="2"/>
      <c r="AIC933" s="2"/>
      <c r="AID933" s="2"/>
      <c r="AIE933" s="2"/>
      <c r="AIF933" s="2"/>
      <c r="AIG933" s="2"/>
      <c r="AIH933" s="2"/>
      <c r="AII933" s="2"/>
      <c r="AIJ933" s="2"/>
      <c r="AIK933" s="2"/>
      <c r="AIL933" s="2"/>
      <c r="AIM933" s="2"/>
      <c r="AIN933" s="2"/>
      <c r="AIO933" s="2"/>
      <c r="AIP933" s="2"/>
      <c r="AIQ933" s="2"/>
      <c r="AIR933" s="2"/>
      <c r="AIS933" s="2"/>
      <c r="AIT933" s="2"/>
      <c r="AIU933" s="2"/>
      <c r="AIV933" s="2"/>
      <c r="AIW933" s="2"/>
      <c r="AIX933" s="2"/>
      <c r="AIY933" s="2"/>
      <c r="AIZ933" s="2"/>
      <c r="AJA933" s="2"/>
      <c r="AJB933" s="2"/>
      <c r="AJC933" s="2"/>
      <c r="AJD933" s="2"/>
      <c r="AJE933" s="2"/>
      <c r="AJF933" s="2"/>
      <c r="AJG933" s="2"/>
      <c r="AJH933" s="2"/>
      <c r="AJI933" s="2"/>
      <c r="AJJ933" s="2"/>
      <c r="AJK933" s="2"/>
      <c r="AJL933" s="2"/>
      <c r="AJM933" s="2"/>
      <c r="AJN933" s="2"/>
      <c r="AJO933" s="2"/>
      <c r="AJP933" s="2"/>
      <c r="AJQ933" s="2"/>
      <c r="AJR933" s="2"/>
      <c r="AJS933" s="2"/>
      <c r="AJT933" s="2"/>
      <c r="AJU933" s="2"/>
      <c r="AJV933" s="2"/>
      <c r="AJW933" s="2"/>
      <c r="AJX933" s="2"/>
      <c r="AJY933" s="2"/>
      <c r="AJZ933" s="2"/>
      <c r="AKA933" s="2"/>
      <c r="AKB933" s="2"/>
      <c r="AKC933" s="2"/>
      <c r="AKD933" s="2"/>
      <c r="AKE933" s="2"/>
      <c r="AKF933" s="2"/>
      <c r="AKG933" s="2"/>
      <c r="AKH933" s="2"/>
      <c r="AKI933" s="2"/>
      <c r="AKJ933" s="2"/>
      <c r="AKK933" s="2"/>
      <c r="AKL933" s="2"/>
      <c r="AKM933" s="2"/>
      <c r="AKN933" s="2"/>
      <c r="AKO933" s="2"/>
      <c r="AKP933" s="2"/>
      <c r="AKQ933" s="2"/>
      <c r="AKR933" s="2"/>
      <c r="AKS933" s="2"/>
      <c r="AKT933" s="2"/>
      <c r="AKU933" s="2"/>
      <c r="AKV933" s="2"/>
      <c r="AKW933" s="2"/>
      <c r="AKX933" s="2"/>
      <c r="AKY933" s="2"/>
      <c r="AKZ933" s="2"/>
      <c r="ALA933" s="2"/>
      <c r="ALB933" s="2"/>
      <c r="ALC933" s="2"/>
      <c r="ALD933" s="2"/>
      <c r="ALE933" s="2"/>
      <c r="ALF933" s="2"/>
      <c r="ALG933" s="2"/>
      <c r="ALH933" s="2"/>
      <c r="ALI933" s="2"/>
      <c r="ALJ933" s="2"/>
      <c r="ALK933" s="2"/>
      <c r="ALL933" s="2"/>
      <c r="ALM933" s="2"/>
      <c r="ALN933" s="2"/>
      <c r="ALO933" s="2"/>
      <c r="ALP933" s="2"/>
      <c r="ALQ933" s="2"/>
      <c r="ALR933" s="2"/>
      <c r="ALS933" s="2"/>
      <c r="ALT933" s="2"/>
      <c r="ALU933" s="2"/>
      <c r="ALV933" s="2"/>
      <c r="ALW933" s="2"/>
      <c r="ALX933" s="2"/>
      <c r="ALY933" s="2"/>
      <c r="ALZ933" s="2"/>
      <c r="AMA933" s="2"/>
      <c r="AMB933" s="2"/>
      <c r="AMC933" s="2"/>
      <c r="AMD933" s="2"/>
      <c r="AME933" s="2"/>
      <c r="AMF933" s="2"/>
      <c r="AMG933" s="2"/>
      <c r="AMH933" s="2"/>
      <c r="AMI933" s="2"/>
      <c r="AMJ933" s="2"/>
    </row>
    <row r="934" s="1" customFormat="1" ht="27.75" customHeight="1" spans="1:102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K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  <c r="KY934" s="2"/>
      <c r="KZ934" s="2"/>
      <c r="LA934" s="2"/>
      <c r="LB934" s="2"/>
      <c r="LC934" s="2"/>
      <c r="LD934" s="2"/>
      <c r="LE934" s="2"/>
      <c r="LF934" s="2"/>
      <c r="LG934" s="2"/>
      <c r="LH934" s="2"/>
      <c r="LI934" s="2"/>
      <c r="LJ934" s="2"/>
      <c r="LK934" s="2"/>
      <c r="LL934" s="2"/>
      <c r="LM934" s="2"/>
      <c r="LN934" s="2"/>
      <c r="LO934" s="2"/>
      <c r="LP934" s="2"/>
      <c r="LQ934" s="2"/>
      <c r="LR934" s="2"/>
      <c r="LS934" s="2"/>
      <c r="LT934" s="2"/>
      <c r="LU934" s="2"/>
      <c r="LV934" s="2"/>
      <c r="LW934" s="2"/>
      <c r="LX934" s="2"/>
      <c r="LY934" s="2"/>
      <c r="LZ934" s="2"/>
      <c r="MA934" s="2"/>
      <c r="MB934" s="2"/>
      <c r="MC934" s="2"/>
      <c r="MD934" s="2"/>
      <c r="ME934" s="2"/>
      <c r="MF934" s="2"/>
      <c r="MG934" s="2"/>
      <c r="MH934" s="2"/>
      <c r="MI934" s="2"/>
      <c r="MJ934" s="2"/>
      <c r="MK934" s="2"/>
      <c r="ML934" s="2"/>
      <c r="MM934" s="2"/>
      <c r="MN934" s="2"/>
      <c r="MO934" s="2"/>
      <c r="MP934" s="2"/>
      <c r="MQ934" s="2"/>
      <c r="MR934" s="2"/>
      <c r="MS934" s="2"/>
      <c r="MT934" s="2"/>
      <c r="MU934" s="2"/>
      <c r="MV934" s="2"/>
      <c r="MW934" s="2"/>
      <c r="MX934" s="2"/>
      <c r="MY934" s="2"/>
      <c r="MZ934" s="2"/>
      <c r="NA934" s="2"/>
      <c r="NB934" s="2"/>
      <c r="NC934" s="2"/>
      <c r="ND934" s="2"/>
      <c r="NE934" s="2"/>
      <c r="NF934" s="2"/>
      <c r="NG934" s="2"/>
      <c r="NH934" s="2"/>
      <c r="NI934" s="2"/>
      <c r="NJ934" s="2"/>
      <c r="NK934" s="2"/>
      <c r="NL934" s="2"/>
      <c r="NM934" s="2"/>
      <c r="NN934" s="2"/>
      <c r="NO934" s="2"/>
      <c r="NP934" s="2"/>
      <c r="NQ934" s="2"/>
      <c r="NR934" s="2"/>
      <c r="NS934" s="2"/>
      <c r="NT934" s="2"/>
      <c r="NU934" s="2"/>
      <c r="NV934" s="2"/>
      <c r="NW934" s="2"/>
      <c r="NX934" s="2"/>
      <c r="NY934" s="2"/>
      <c r="NZ934" s="2"/>
      <c r="OA934" s="2"/>
      <c r="OB934" s="2"/>
      <c r="OC934" s="2"/>
      <c r="OD934" s="2"/>
      <c r="OE934" s="2"/>
      <c r="OF934" s="2"/>
      <c r="OG934" s="2"/>
      <c r="OH934" s="2"/>
      <c r="OI934" s="2"/>
      <c r="OJ934" s="2"/>
      <c r="OK934" s="2"/>
      <c r="OL934" s="2"/>
      <c r="OM934" s="2"/>
      <c r="ON934" s="2"/>
      <c r="OO934" s="2"/>
      <c r="OP934" s="2"/>
      <c r="OQ934" s="2"/>
      <c r="OR934" s="2"/>
      <c r="OS934" s="2"/>
      <c r="OT934" s="2"/>
      <c r="OU934" s="2"/>
      <c r="OV934" s="2"/>
      <c r="OW934" s="2"/>
      <c r="OX934" s="2"/>
      <c r="OY934" s="2"/>
      <c r="OZ934" s="2"/>
      <c r="PA934" s="2"/>
      <c r="PB934" s="2"/>
      <c r="PC934" s="2"/>
      <c r="PD934" s="2"/>
      <c r="PE934" s="2"/>
      <c r="PF934" s="2"/>
      <c r="PG934" s="2"/>
      <c r="PH934" s="2"/>
      <c r="PI934" s="2"/>
      <c r="PJ934" s="2"/>
      <c r="PK934" s="2"/>
      <c r="PL934" s="2"/>
      <c r="PM934" s="2"/>
      <c r="PN934" s="2"/>
      <c r="PO934" s="2"/>
      <c r="PP934" s="2"/>
      <c r="PQ934" s="2"/>
      <c r="PR934" s="2"/>
      <c r="PS934" s="2"/>
      <c r="PT934" s="2"/>
      <c r="PU934" s="2"/>
      <c r="PV934" s="2"/>
      <c r="PW934" s="2"/>
      <c r="PX934" s="2"/>
      <c r="PY934" s="2"/>
      <c r="PZ934" s="2"/>
      <c r="QA934" s="2"/>
      <c r="QB934" s="2"/>
      <c r="QC934" s="2"/>
      <c r="QD934" s="2"/>
      <c r="QE934" s="2"/>
      <c r="QF934" s="2"/>
      <c r="QG934" s="2"/>
      <c r="QH934" s="2"/>
      <c r="QI934" s="2"/>
      <c r="QJ934" s="2"/>
      <c r="QK934" s="2"/>
      <c r="QL934" s="2"/>
      <c r="QM934" s="2"/>
      <c r="QN934" s="2"/>
      <c r="QO934" s="2"/>
      <c r="QP934" s="2"/>
      <c r="QQ934" s="2"/>
      <c r="QR934" s="2"/>
      <c r="QS934" s="2"/>
      <c r="QT934" s="2"/>
      <c r="QU934" s="2"/>
      <c r="QV934" s="2"/>
      <c r="QW934" s="2"/>
      <c r="QX934" s="2"/>
      <c r="QY934" s="2"/>
      <c r="QZ934" s="2"/>
      <c r="RA934" s="2"/>
      <c r="RB934" s="2"/>
      <c r="RC934" s="2"/>
      <c r="RD934" s="2"/>
      <c r="RE934" s="2"/>
      <c r="RF934" s="2"/>
      <c r="RG934" s="2"/>
      <c r="RH934" s="2"/>
      <c r="RI934" s="2"/>
      <c r="RJ934" s="2"/>
      <c r="RK934" s="2"/>
      <c r="RL934" s="2"/>
      <c r="RM934" s="2"/>
      <c r="RN934" s="2"/>
      <c r="RO934" s="2"/>
      <c r="RP934" s="2"/>
      <c r="RQ934" s="2"/>
      <c r="RR934" s="2"/>
      <c r="RS934" s="2"/>
      <c r="RT934" s="2"/>
      <c r="RU934" s="2"/>
      <c r="RV934" s="2"/>
      <c r="RW934" s="2"/>
      <c r="RX934" s="2"/>
      <c r="RY934" s="2"/>
      <c r="RZ934" s="2"/>
      <c r="SA934" s="2"/>
      <c r="SB934" s="2"/>
      <c r="SC934" s="2"/>
      <c r="SD934" s="2"/>
      <c r="SE934" s="2"/>
      <c r="SF934" s="2"/>
      <c r="SG934" s="2"/>
      <c r="SH934" s="2"/>
      <c r="SI934" s="2"/>
      <c r="SJ934" s="2"/>
      <c r="SK934" s="2"/>
      <c r="SL934" s="2"/>
      <c r="SM934" s="2"/>
      <c r="SN934" s="2"/>
      <c r="SO934" s="2"/>
      <c r="SP934" s="2"/>
      <c r="SQ934" s="2"/>
      <c r="SR934" s="2"/>
      <c r="SS934" s="2"/>
      <c r="ST934" s="2"/>
      <c r="SU934" s="2"/>
      <c r="SV934" s="2"/>
      <c r="SW934" s="2"/>
      <c r="SX934" s="2"/>
      <c r="SY934" s="2"/>
      <c r="SZ934" s="2"/>
      <c r="TA934" s="2"/>
      <c r="TB934" s="2"/>
      <c r="TC934" s="2"/>
      <c r="TD934" s="2"/>
      <c r="TE934" s="2"/>
      <c r="TF934" s="2"/>
      <c r="TG934" s="2"/>
      <c r="TH934" s="2"/>
      <c r="TI934" s="2"/>
      <c r="TJ934" s="2"/>
      <c r="TK934" s="2"/>
      <c r="TL934" s="2"/>
      <c r="TM934" s="2"/>
      <c r="TN934" s="2"/>
      <c r="TO934" s="2"/>
      <c r="TP934" s="2"/>
      <c r="TQ934" s="2"/>
      <c r="TR934" s="2"/>
      <c r="TS934" s="2"/>
      <c r="TT934" s="2"/>
      <c r="TU934" s="2"/>
      <c r="TV934" s="2"/>
      <c r="TW934" s="2"/>
      <c r="TX934" s="2"/>
      <c r="TY934" s="2"/>
      <c r="TZ934" s="2"/>
      <c r="UA934" s="2"/>
      <c r="UB934" s="2"/>
      <c r="UC934" s="2"/>
      <c r="UD934" s="2"/>
      <c r="UE934" s="2"/>
      <c r="UF934" s="2"/>
      <c r="UG934" s="2"/>
      <c r="UH934" s="2"/>
      <c r="UI934" s="2"/>
      <c r="UJ934" s="2"/>
      <c r="UK934" s="2"/>
      <c r="UL934" s="2"/>
      <c r="UM934" s="2"/>
      <c r="UN934" s="2"/>
      <c r="UO934" s="2"/>
      <c r="UP934" s="2"/>
      <c r="UQ934" s="2"/>
      <c r="UR934" s="2"/>
      <c r="US934" s="2"/>
      <c r="UT934" s="2"/>
      <c r="UU934" s="2"/>
      <c r="UV934" s="2"/>
      <c r="UW934" s="2"/>
      <c r="UX934" s="2"/>
      <c r="UY934" s="2"/>
      <c r="UZ934" s="2"/>
      <c r="VA934" s="2"/>
      <c r="VB934" s="2"/>
      <c r="VC934" s="2"/>
      <c r="VD934" s="2"/>
      <c r="VE934" s="2"/>
      <c r="VF934" s="2"/>
      <c r="VG934" s="2"/>
      <c r="VH934" s="2"/>
      <c r="VI934" s="2"/>
      <c r="VJ934" s="2"/>
      <c r="VK934" s="2"/>
      <c r="VL934" s="2"/>
      <c r="VM934" s="2"/>
      <c r="VN934" s="2"/>
      <c r="VO934" s="2"/>
      <c r="VP934" s="2"/>
      <c r="VQ934" s="2"/>
      <c r="VR934" s="2"/>
      <c r="VS934" s="2"/>
      <c r="VT934" s="2"/>
      <c r="VU934" s="2"/>
      <c r="VV934" s="2"/>
      <c r="VW934" s="2"/>
      <c r="VX934" s="2"/>
      <c r="VY934" s="2"/>
      <c r="VZ934" s="2"/>
      <c r="WA934" s="2"/>
      <c r="WB934" s="2"/>
      <c r="WC934" s="2"/>
      <c r="WD934" s="2"/>
      <c r="WE934" s="2"/>
      <c r="WF934" s="2"/>
      <c r="WG934" s="2"/>
      <c r="WH934" s="2"/>
      <c r="WI934" s="2"/>
      <c r="WJ934" s="2"/>
      <c r="WK934" s="2"/>
      <c r="WL934" s="2"/>
      <c r="WM934" s="2"/>
      <c r="WN934" s="2"/>
      <c r="WO934" s="2"/>
      <c r="WP934" s="2"/>
      <c r="WQ934" s="2"/>
      <c r="WR934" s="2"/>
      <c r="WS934" s="2"/>
      <c r="WT934" s="2"/>
      <c r="WU934" s="2"/>
      <c r="WV934" s="2"/>
      <c r="WW934" s="2"/>
      <c r="WX934" s="2"/>
      <c r="WY934" s="2"/>
      <c r="WZ934" s="2"/>
      <c r="XA934" s="2"/>
      <c r="XB934" s="2"/>
      <c r="XC934" s="2"/>
      <c r="XD934" s="2"/>
      <c r="XE934" s="2"/>
      <c r="XF934" s="2"/>
      <c r="XG934" s="2"/>
      <c r="XH934" s="2"/>
      <c r="XI934" s="2"/>
      <c r="XJ934" s="2"/>
      <c r="XK934" s="2"/>
      <c r="XL934" s="2"/>
      <c r="XM934" s="2"/>
      <c r="XN934" s="2"/>
      <c r="XO934" s="2"/>
      <c r="XP934" s="2"/>
      <c r="XQ934" s="2"/>
      <c r="XR934" s="2"/>
      <c r="XS934" s="2"/>
      <c r="XT934" s="2"/>
      <c r="XU934" s="2"/>
      <c r="XV934" s="2"/>
      <c r="XW934" s="2"/>
      <c r="XX934" s="2"/>
      <c r="XY934" s="2"/>
      <c r="XZ934" s="2"/>
      <c r="YA934" s="2"/>
      <c r="YB934" s="2"/>
      <c r="YC934" s="2"/>
      <c r="YD934" s="2"/>
      <c r="YE934" s="2"/>
      <c r="YF934" s="2"/>
      <c r="YG934" s="2"/>
      <c r="YH934" s="2"/>
      <c r="YI934" s="2"/>
      <c r="YJ934" s="2"/>
      <c r="YK934" s="2"/>
      <c r="YL934" s="2"/>
      <c r="YM934" s="2"/>
      <c r="YN934" s="2"/>
      <c r="YO934" s="2"/>
      <c r="YP934" s="2"/>
      <c r="YQ934" s="2"/>
      <c r="YR934" s="2"/>
      <c r="YS934" s="2"/>
      <c r="YT934" s="2"/>
      <c r="YU934" s="2"/>
      <c r="YV934" s="2"/>
      <c r="YW934" s="2"/>
      <c r="YX934" s="2"/>
      <c r="YY934" s="2"/>
      <c r="YZ934" s="2"/>
      <c r="ZA934" s="2"/>
      <c r="ZB934" s="2"/>
      <c r="ZC934" s="2"/>
      <c r="ZD934" s="2"/>
      <c r="ZE934" s="2"/>
      <c r="ZF934" s="2"/>
      <c r="ZG934" s="2"/>
      <c r="ZH934" s="2"/>
      <c r="ZI934" s="2"/>
      <c r="ZJ934" s="2"/>
      <c r="ZK934" s="2"/>
      <c r="ZL934" s="2"/>
      <c r="ZM934" s="2"/>
      <c r="ZN934" s="2"/>
      <c r="ZO934" s="2"/>
      <c r="ZP934" s="2"/>
      <c r="ZQ934" s="2"/>
      <c r="ZR934" s="2"/>
      <c r="ZS934" s="2"/>
      <c r="ZT934" s="2"/>
      <c r="ZU934" s="2"/>
      <c r="ZV934" s="2"/>
      <c r="ZW934" s="2"/>
      <c r="ZX934" s="2"/>
      <c r="ZY934" s="2"/>
      <c r="ZZ934" s="2"/>
      <c r="AAA934" s="2"/>
      <c r="AAB934" s="2"/>
      <c r="AAC934" s="2"/>
      <c r="AAD934" s="2"/>
      <c r="AAE934" s="2"/>
      <c r="AAF934" s="2"/>
      <c r="AAG934" s="2"/>
      <c r="AAH934" s="2"/>
      <c r="AAI934" s="2"/>
      <c r="AAJ934" s="2"/>
      <c r="AAK934" s="2"/>
      <c r="AAL934" s="2"/>
      <c r="AAM934" s="2"/>
      <c r="AAN934" s="2"/>
      <c r="AAO934" s="2"/>
      <c r="AAP934" s="2"/>
      <c r="AAQ934" s="2"/>
      <c r="AAR934" s="2"/>
      <c r="AAS934" s="2"/>
      <c r="AAT934" s="2"/>
      <c r="AAU934" s="2"/>
      <c r="AAV934" s="2"/>
      <c r="AAW934" s="2"/>
      <c r="AAX934" s="2"/>
      <c r="AAY934" s="2"/>
      <c r="AAZ934" s="2"/>
      <c r="ABA934" s="2"/>
      <c r="ABB934" s="2"/>
      <c r="ABC934" s="2"/>
      <c r="ABD934" s="2"/>
      <c r="ABE934" s="2"/>
      <c r="ABF934" s="2"/>
      <c r="ABG934" s="2"/>
      <c r="ABH934" s="2"/>
      <c r="ABI934" s="2"/>
      <c r="ABJ934" s="2"/>
      <c r="ABK934" s="2"/>
      <c r="ABL934" s="2"/>
      <c r="ABM934" s="2"/>
      <c r="ABN934" s="2"/>
      <c r="ABO934" s="2"/>
      <c r="ABP934" s="2"/>
      <c r="ABQ934" s="2"/>
      <c r="ABR934" s="2"/>
      <c r="ABS934" s="2"/>
      <c r="ABT934" s="2"/>
      <c r="ABU934" s="2"/>
      <c r="ABV934" s="2"/>
      <c r="ABW934" s="2"/>
      <c r="ABX934" s="2"/>
      <c r="ABY934" s="2"/>
      <c r="ABZ934" s="2"/>
      <c r="ACA934" s="2"/>
      <c r="ACB934" s="2"/>
      <c r="ACC934" s="2"/>
      <c r="ACD934" s="2"/>
      <c r="ACE934" s="2"/>
      <c r="ACF934" s="2"/>
      <c r="ACG934" s="2"/>
      <c r="ACH934" s="2"/>
      <c r="ACI934" s="2"/>
      <c r="ACJ934" s="2"/>
      <c r="ACK934" s="2"/>
      <c r="ACL934" s="2"/>
      <c r="ACM934" s="2"/>
      <c r="ACN934" s="2"/>
      <c r="ACO934" s="2"/>
      <c r="ACP934" s="2"/>
      <c r="ACQ934" s="2"/>
      <c r="ACR934" s="2"/>
      <c r="ACS934" s="2"/>
      <c r="ACT934" s="2"/>
      <c r="ACU934" s="2"/>
      <c r="ACV934" s="2"/>
      <c r="ACW934" s="2"/>
      <c r="ACX934" s="2"/>
      <c r="ACY934" s="2"/>
      <c r="ACZ934" s="2"/>
      <c r="ADA934" s="2"/>
      <c r="ADB934" s="2"/>
      <c r="ADC934" s="2"/>
      <c r="ADD934" s="2"/>
      <c r="ADE934" s="2"/>
      <c r="ADF934" s="2"/>
      <c r="ADG934" s="2"/>
      <c r="ADH934" s="2"/>
      <c r="ADI934" s="2"/>
      <c r="ADJ934" s="2"/>
      <c r="ADK934" s="2"/>
      <c r="ADL934" s="2"/>
      <c r="ADM934" s="2"/>
      <c r="ADN934" s="2"/>
      <c r="ADO934" s="2"/>
      <c r="ADP934" s="2"/>
      <c r="ADQ934" s="2"/>
      <c r="ADR934" s="2"/>
      <c r="ADS934" s="2"/>
      <c r="ADT934" s="2"/>
      <c r="ADU934" s="2"/>
      <c r="ADV934" s="2"/>
      <c r="ADW934" s="2"/>
      <c r="ADX934" s="2"/>
      <c r="ADY934" s="2"/>
      <c r="ADZ934" s="2"/>
      <c r="AEA934" s="2"/>
      <c r="AEB934" s="2"/>
      <c r="AEC934" s="2"/>
      <c r="AED934" s="2"/>
      <c r="AEE934" s="2"/>
      <c r="AEF934" s="2"/>
      <c r="AEG934" s="2"/>
      <c r="AEH934" s="2"/>
      <c r="AEI934" s="2"/>
      <c r="AEJ934" s="2"/>
      <c r="AEK934" s="2"/>
      <c r="AEL934" s="2"/>
      <c r="AEM934" s="2"/>
      <c r="AEN934" s="2"/>
      <c r="AEO934" s="2"/>
      <c r="AEP934" s="2"/>
      <c r="AEQ934" s="2"/>
      <c r="AER934" s="2"/>
      <c r="AES934" s="2"/>
      <c r="AET934" s="2"/>
      <c r="AEU934" s="2"/>
      <c r="AEV934" s="2"/>
      <c r="AEW934" s="2"/>
      <c r="AEX934" s="2"/>
      <c r="AEY934" s="2"/>
      <c r="AEZ934" s="2"/>
      <c r="AFA934" s="2"/>
      <c r="AFB934" s="2"/>
      <c r="AFC934" s="2"/>
      <c r="AFD934" s="2"/>
      <c r="AFE934" s="2"/>
      <c r="AFF934" s="2"/>
      <c r="AFG934" s="2"/>
      <c r="AFH934" s="2"/>
      <c r="AFI934" s="2"/>
      <c r="AFJ934" s="2"/>
      <c r="AFK934" s="2"/>
      <c r="AFL934" s="2"/>
      <c r="AFM934" s="2"/>
      <c r="AFN934" s="2"/>
      <c r="AFO934" s="2"/>
      <c r="AFP934" s="2"/>
      <c r="AFQ934" s="2"/>
      <c r="AFR934" s="2"/>
      <c r="AFS934" s="2"/>
      <c r="AFT934" s="2"/>
      <c r="AFU934" s="2"/>
      <c r="AFV934" s="2"/>
      <c r="AFW934" s="2"/>
      <c r="AFX934" s="2"/>
      <c r="AFY934" s="2"/>
      <c r="AFZ934" s="2"/>
      <c r="AGA934" s="2"/>
      <c r="AGB934" s="2"/>
      <c r="AGC934" s="2"/>
      <c r="AGD934" s="2"/>
      <c r="AGE934" s="2"/>
      <c r="AGF934" s="2"/>
      <c r="AGG934" s="2"/>
      <c r="AGH934" s="2"/>
      <c r="AGI934" s="2"/>
      <c r="AGJ934" s="2"/>
      <c r="AGK934" s="2"/>
      <c r="AGL934" s="2"/>
      <c r="AGM934" s="2"/>
      <c r="AGN934" s="2"/>
      <c r="AGO934" s="2"/>
      <c r="AGP934" s="2"/>
      <c r="AGQ934" s="2"/>
      <c r="AGR934" s="2"/>
      <c r="AGS934" s="2"/>
      <c r="AGT934" s="2"/>
      <c r="AGU934" s="2"/>
      <c r="AGV934" s="2"/>
      <c r="AGW934" s="2"/>
      <c r="AGX934" s="2"/>
      <c r="AGY934" s="2"/>
      <c r="AGZ934" s="2"/>
      <c r="AHA934" s="2"/>
      <c r="AHB934" s="2"/>
      <c r="AHC934" s="2"/>
      <c r="AHD934" s="2"/>
      <c r="AHE934" s="2"/>
      <c r="AHF934" s="2"/>
      <c r="AHG934" s="2"/>
      <c r="AHH934" s="2"/>
      <c r="AHI934" s="2"/>
      <c r="AHJ934" s="2"/>
      <c r="AHK934" s="2"/>
      <c r="AHL934" s="2"/>
      <c r="AHM934" s="2"/>
      <c r="AHN934" s="2"/>
      <c r="AHO934" s="2"/>
      <c r="AHP934" s="2"/>
      <c r="AHQ934" s="2"/>
      <c r="AHR934" s="2"/>
      <c r="AHS934" s="2"/>
      <c r="AHT934" s="2"/>
      <c r="AHU934" s="2"/>
      <c r="AHV934" s="2"/>
      <c r="AHW934" s="2"/>
      <c r="AHX934" s="2"/>
      <c r="AHY934" s="2"/>
      <c r="AHZ934" s="2"/>
      <c r="AIA934" s="2"/>
      <c r="AIB934" s="2"/>
      <c r="AIC934" s="2"/>
      <c r="AID934" s="2"/>
      <c r="AIE934" s="2"/>
      <c r="AIF934" s="2"/>
      <c r="AIG934" s="2"/>
      <c r="AIH934" s="2"/>
      <c r="AII934" s="2"/>
      <c r="AIJ934" s="2"/>
      <c r="AIK934" s="2"/>
      <c r="AIL934" s="2"/>
      <c r="AIM934" s="2"/>
      <c r="AIN934" s="2"/>
      <c r="AIO934" s="2"/>
      <c r="AIP934" s="2"/>
      <c r="AIQ934" s="2"/>
      <c r="AIR934" s="2"/>
      <c r="AIS934" s="2"/>
      <c r="AIT934" s="2"/>
      <c r="AIU934" s="2"/>
      <c r="AIV934" s="2"/>
      <c r="AIW934" s="2"/>
      <c r="AIX934" s="2"/>
      <c r="AIY934" s="2"/>
      <c r="AIZ934" s="2"/>
      <c r="AJA934" s="2"/>
      <c r="AJB934" s="2"/>
      <c r="AJC934" s="2"/>
      <c r="AJD934" s="2"/>
      <c r="AJE934" s="2"/>
      <c r="AJF934" s="2"/>
      <c r="AJG934" s="2"/>
      <c r="AJH934" s="2"/>
      <c r="AJI934" s="2"/>
      <c r="AJJ934" s="2"/>
      <c r="AJK934" s="2"/>
      <c r="AJL934" s="2"/>
      <c r="AJM934" s="2"/>
      <c r="AJN934" s="2"/>
      <c r="AJO934" s="2"/>
      <c r="AJP934" s="2"/>
      <c r="AJQ934" s="2"/>
      <c r="AJR934" s="2"/>
      <c r="AJS934" s="2"/>
      <c r="AJT934" s="2"/>
      <c r="AJU934" s="2"/>
      <c r="AJV934" s="2"/>
      <c r="AJW934" s="2"/>
      <c r="AJX934" s="2"/>
      <c r="AJY934" s="2"/>
      <c r="AJZ934" s="2"/>
      <c r="AKA934" s="2"/>
      <c r="AKB934" s="2"/>
      <c r="AKC934" s="2"/>
      <c r="AKD934" s="2"/>
      <c r="AKE934" s="2"/>
      <c r="AKF934" s="2"/>
      <c r="AKG934" s="2"/>
      <c r="AKH934" s="2"/>
      <c r="AKI934" s="2"/>
      <c r="AKJ934" s="2"/>
      <c r="AKK934" s="2"/>
      <c r="AKL934" s="2"/>
      <c r="AKM934" s="2"/>
      <c r="AKN934" s="2"/>
      <c r="AKO934" s="2"/>
      <c r="AKP934" s="2"/>
      <c r="AKQ934" s="2"/>
      <c r="AKR934" s="2"/>
      <c r="AKS934" s="2"/>
      <c r="AKT934" s="2"/>
      <c r="AKU934" s="2"/>
      <c r="AKV934" s="2"/>
      <c r="AKW934" s="2"/>
      <c r="AKX934" s="2"/>
      <c r="AKY934" s="2"/>
      <c r="AKZ934" s="2"/>
      <c r="ALA934" s="2"/>
      <c r="ALB934" s="2"/>
      <c r="ALC934" s="2"/>
      <c r="ALD934" s="2"/>
      <c r="ALE934" s="2"/>
      <c r="ALF934" s="2"/>
      <c r="ALG934" s="2"/>
      <c r="ALH934" s="2"/>
      <c r="ALI934" s="2"/>
      <c r="ALJ934" s="2"/>
      <c r="ALK934" s="2"/>
      <c r="ALL934" s="2"/>
      <c r="ALM934" s="2"/>
      <c r="ALN934" s="2"/>
      <c r="ALO934" s="2"/>
      <c r="ALP934" s="2"/>
      <c r="ALQ934" s="2"/>
      <c r="ALR934" s="2"/>
      <c r="ALS934" s="2"/>
      <c r="ALT934" s="2"/>
      <c r="ALU934" s="2"/>
      <c r="ALV934" s="2"/>
      <c r="ALW934" s="2"/>
      <c r="ALX934" s="2"/>
      <c r="ALY934" s="2"/>
      <c r="ALZ934" s="2"/>
      <c r="AMA934" s="2"/>
      <c r="AMB934" s="2"/>
      <c r="AMC934" s="2"/>
      <c r="AMD934" s="2"/>
      <c r="AME934" s="2"/>
      <c r="AMF934" s="2"/>
      <c r="AMG934" s="2"/>
      <c r="AMH934" s="2"/>
      <c r="AMI934" s="2"/>
      <c r="AMJ934" s="2"/>
    </row>
    <row r="935" s="1" customFormat="1" ht="27.75" customHeight="1" spans="1:102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K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  <c r="KY935" s="2"/>
      <c r="KZ935" s="2"/>
      <c r="LA935" s="2"/>
      <c r="LB935" s="2"/>
      <c r="LC935" s="2"/>
      <c r="LD935" s="2"/>
      <c r="LE935" s="2"/>
      <c r="LF935" s="2"/>
      <c r="LG935" s="2"/>
      <c r="LH935" s="2"/>
      <c r="LI935" s="2"/>
      <c r="LJ935" s="2"/>
      <c r="LK935" s="2"/>
      <c r="LL935" s="2"/>
      <c r="LM935" s="2"/>
      <c r="LN935" s="2"/>
      <c r="LO935" s="2"/>
      <c r="LP935" s="2"/>
      <c r="LQ935" s="2"/>
      <c r="LR935" s="2"/>
      <c r="LS935" s="2"/>
      <c r="LT935" s="2"/>
      <c r="LU935" s="2"/>
      <c r="LV935" s="2"/>
      <c r="LW935" s="2"/>
      <c r="LX935" s="2"/>
      <c r="LY935" s="2"/>
      <c r="LZ935" s="2"/>
      <c r="MA935" s="2"/>
      <c r="MB935" s="2"/>
      <c r="MC935" s="2"/>
      <c r="MD935" s="2"/>
      <c r="ME935" s="2"/>
      <c r="MF935" s="2"/>
      <c r="MG935" s="2"/>
      <c r="MH935" s="2"/>
      <c r="MI935" s="2"/>
      <c r="MJ935" s="2"/>
      <c r="MK935" s="2"/>
      <c r="ML935" s="2"/>
      <c r="MM935" s="2"/>
      <c r="MN935" s="2"/>
      <c r="MO935" s="2"/>
      <c r="MP935" s="2"/>
      <c r="MQ935" s="2"/>
      <c r="MR935" s="2"/>
      <c r="MS935" s="2"/>
      <c r="MT935" s="2"/>
      <c r="MU935" s="2"/>
      <c r="MV935" s="2"/>
      <c r="MW935" s="2"/>
      <c r="MX935" s="2"/>
      <c r="MY935" s="2"/>
      <c r="MZ935" s="2"/>
      <c r="NA935" s="2"/>
      <c r="NB935" s="2"/>
      <c r="NC935" s="2"/>
      <c r="ND935" s="2"/>
      <c r="NE935" s="2"/>
      <c r="NF935" s="2"/>
      <c r="NG935" s="2"/>
      <c r="NH935" s="2"/>
      <c r="NI935" s="2"/>
      <c r="NJ935" s="2"/>
      <c r="NK935" s="2"/>
      <c r="NL935" s="2"/>
      <c r="NM935" s="2"/>
      <c r="NN935" s="2"/>
      <c r="NO935" s="2"/>
      <c r="NP935" s="2"/>
      <c r="NQ935" s="2"/>
      <c r="NR935" s="2"/>
      <c r="NS935" s="2"/>
      <c r="NT935" s="2"/>
      <c r="NU935" s="2"/>
      <c r="NV935" s="2"/>
      <c r="NW935" s="2"/>
      <c r="NX935" s="2"/>
      <c r="NY935" s="2"/>
      <c r="NZ935" s="2"/>
      <c r="OA935" s="2"/>
      <c r="OB935" s="2"/>
      <c r="OC935" s="2"/>
      <c r="OD935" s="2"/>
      <c r="OE935" s="2"/>
      <c r="OF935" s="2"/>
      <c r="OG935" s="2"/>
      <c r="OH935" s="2"/>
      <c r="OI935" s="2"/>
      <c r="OJ935" s="2"/>
      <c r="OK935" s="2"/>
      <c r="OL935" s="2"/>
      <c r="OM935" s="2"/>
      <c r="ON935" s="2"/>
      <c r="OO935" s="2"/>
      <c r="OP935" s="2"/>
      <c r="OQ935" s="2"/>
      <c r="OR935" s="2"/>
      <c r="OS935" s="2"/>
      <c r="OT935" s="2"/>
      <c r="OU935" s="2"/>
      <c r="OV935" s="2"/>
      <c r="OW935" s="2"/>
      <c r="OX935" s="2"/>
      <c r="OY935" s="2"/>
      <c r="OZ935" s="2"/>
      <c r="PA935" s="2"/>
      <c r="PB935" s="2"/>
      <c r="PC935" s="2"/>
      <c r="PD935" s="2"/>
      <c r="PE935" s="2"/>
      <c r="PF935" s="2"/>
      <c r="PG935" s="2"/>
      <c r="PH935" s="2"/>
      <c r="PI935" s="2"/>
      <c r="PJ935" s="2"/>
      <c r="PK935" s="2"/>
      <c r="PL935" s="2"/>
      <c r="PM935" s="2"/>
      <c r="PN935" s="2"/>
      <c r="PO935" s="2"/>
      <c r="PP935" s="2"/>
      <c r="PQ935" s="2"/>
      <c r="PR935" s="2"/>
      <c r="PS935" s="2"/>
      <c r="PT935" s="2"/>
      <c r="PU935" s="2"/>
      <c r="PV935" s="2"/>
      <c r="PW935" s="2"/>
      <c r="PX935" s="2"/>
      <c r="PY935" s="2"/>
      <c r="PZ935" s="2"/>
      <c r="QA935" s="2"/>
      <c r="QB935" s="2"/>
      <c r="QC935" s="2"/>
      <c r="QD935" s="2"/>
      <c r="QE935" s="2"/>
      <c r="QF935" s="2"/>
      <c r="QG935" s="2"/>
      <c r="QH935" s="2"/>
      <c r="QI935" s="2"/>
      <c r="QJ935" s="2"/>
      <c r="QK935" s="2"/>
      <c r="QL935" s="2"/>
      <c r="QM935" s="2"/>
      <c r="QN935" s="2"/>
      <c r="QO935" s="2"/>
      <c r="QP935" s="2"/>
      <c r="QQ935" s="2"/>
      <c r="QR935" s="2"/>
      <c r="QS935" s="2"/>
      <c r="QT935" s="2"/>
      <c r="QU935" s="2"/>
      <c r="QV935" s="2"/>
      <c r="QW935" s="2"/>
      <c r="QX935" s="2"/>
      <c r="QY935" s="2"/>
      <c r="QZ935" s="2"/>
      <c r="RA935" s="2"/>
      <c r="RB935" s="2"/>
      <c r="RC935" s="2"/>
      <c r="RD935" s="2"/>
      <c r="RE935" s="2"/>
      <c r="RF935" s="2"/>
      <c r="RG935" s="2"/>
      <c r="RH935" s="2"/>
      <c r="RI935" s="2"/>
      <c r="RJ935" s="2"/>
      <c r="RK935" s="2"/>
      <c r="RL935" s="2"/>
      <c r="RM935" s="2"/>
      <c r="RN935" s="2"/>
      <c r="RO935" s="2"/>
      <c r="RP935" s="2"/>
      <c r="RQ935" s="2"/>
      <c r="RR935" s="2"/>
      <c r="RS935" s="2"/>
      <c r="RT935" s="2"/>
      <c r="RU935" s="2"/>
      <c r="RV935" s="2"/>
      <c r="RW935" s="2"/>
      <c r="RX935" s="2"/>
      <c r="RY935" s="2"/>
      <c r="RZ935" s="2"/>
      <c r="SA935" s="2"/>
      <c r="SB935" s="2"/>
      <c r="SC935" s="2"/>
      <c r="SD935" s="2"/>
      <c r="SE935" s="2"/>
      <c r="SF935" s="2"/>
      <c r="SG935" s="2"/>
      <c r="SH935" s="2"/>
      <c r="SI935" s="2"/>
      <c r="SJ935" s="2"/>
      <c r="SK935" s="2"/>
      <c r="SL935" s="2"/>
      <c r="SM935" s="2"/>
      <c r="SN935" s="2"/>
      <c r="SO935" s="2"/>
      <c r="SP935" s="2"/>
      <c r="SQ935" s="2"/>
      <c r="SR935" s="2"/>
      <c r="SS935" s="2"/>
      <c r="ST935" s="2"/>
      <c r="SU935" s="2"/>
      <c r="SV935" s="2"/>
      <c r="SW935" s="2"/>
      <c r="SX935" s="2"/>
      <c r="SY935" s="2"/>
      <c r="SZ935" s="2"/>
      <c r="TA935" s="2"/>
      <c r="TB935" s="2"/>
      <c r="TC935" s="2"/>
      <c r="TD935" s="2"/>
      <c r="TE935" s="2"/>
      <c r="TF935" s="2"/>
      <c r="TG935" s="2"/>
      <c r="TH935" s="2"/>
      <c r="TI935" s="2"/>
      <c r="TJ935" s="2"/>
      <c r="TK935" s="2"/>
      <c r="TL935" s="2"/>
      <c r="TM935" s="2"/>
      <c r="TN935" s="2"/>
      <c r="TO935" s="2"/>
      <c r="TP935" s="2"/>
      <c r="TQ935" s="2"/>
      <c r="TR935" s="2"/>
      <c r="TS935" s="2"/>
      <c r="TT935" s="2"/>
      <c r="TU935" s="2"/>
      <c r="TV935" s="2"/>
      <c r="TW935" s="2"/>
      <c r="TX935" s="2"/>
      <c r="TY935" s="2"/>
      <c r="TZ935" s="2"/>
      <c r="UA935" s="2"/>
      <c r="UB935" s="2"/>
      <c r="UC935" s="2"/>
      <c r="UD935" s="2"/>
      <c r="UE935" s="2"/>
      <c r="UF935" s="2"/>
      <c r="UG935" s="2"/>
      <c r="UH935" s="2"/>
      <c r="UI935" s="2"/>
      <c r="UJ935" s="2"/>
      <c r="UK935" s="2"/>
      <c r="UL935" s="2"/>
      <c r="UM935" s="2"/>
      <c r="UN935" s="2"/>
      <c r="UO935" s="2"/>
      <c r="UP935" s="2"/>
      <c r="UQ935" s="2"/>
      <c r="UR935" s="2"/>
      <c r="US935" s="2"/>
      <c r="UT935" s="2"/>
      <c r="UU935" s="2"/>
      <c r="UV935" s="2"/>
      <c r="UW935" s="2"/>
      <c r="UX935" s="2"/>
      <c r="UY935" s="2"/>
      <c r="UZ935" s="2"/>
      <c r="VA935" s="2"/>
      <c r="VB935" s="2"/>
      <c r="VC935" s="2"/>
      <c r="VD935" s="2"/>
      <c r="VE935" s="2"/>
      <c r="VF935" s="2"/>
      <c r="VG935" s="2"/>
      <c r="VH935" s="2"/>
      <c r="VI935" s="2"/>
      <c r="VJ935" s="2"/>
      <c r="VK935" s="2"/>
      <c r="VL935" s="2"/>
      <c r="VM935" s="2"/>
      <c r="VN935" s="2"/>
      <c r="VO935" s="2"/>
      <c r="VP935" s="2"/>
      <c r="VQ935" s="2"/>
      <c r="VR935" s="2"/>
      <c r="VS935" s="2"/>
      <c r="VT935" s="2"/>
      <c r="VU935" s="2"/>
      <c r="VV935" s="2"/>
      <c r="VW935" s="2"/>
      <c r="VX935" s="2"/>
      <c r="VY935" s="2"/>
      <c r="VZ935" s="2"/>
      <c r="WA935" s="2"/>
      <c r="WB935" s="2"/>
      <c r="WC935" s="2"/>
      <c r="WD935" s="2"/>
      <c r="WE935" s="2"/>
      <c r="WF935" s="2"/>
      <c r="WG935" s="2"/>
      <c r="WH935" s="2"/>
      <c r="WI935" s="2"/>
      <c r="WJ935" s="2"/>
      <c r="WK935" s="2"/>
      <c r="WL935" s="2"/>
      <c r="WM935" s="2"/>
      <c r="WN935" s="2"/>
      <c r="WO935" s="2"/>
      <c r="WP935" s="2"/>
      <c r="WQ935" s="2"/>
      <c r="WR935" s="2"/>
      <c r="WS935" s="2"/>
      <c r="WT935" s="2"/>
      <c r="WU935" s="2"/>
      <c r="WV935" s="2"/>
      <c r="WW935" s="2"/>
      <c r="WX935" s="2"/>
      <c r="WY935" s="2"/>
      <c r="WZ935" s="2"/>
      <c r="XA935" s="2"/>
      <c r="XB935" s="2"/>
      <c r="XC935" s="2"/>
      <c r="XD935" s="2"/>
      <c r="XE935" s="2"/>
      <c r="XF935" s="2"/>
      <c r="XG935" s="2"/>
      <c r="XH935" s="2"/>
      <c r="XI935" s="2"/>
      <c r="XJ935" s="2"/>
      <c r="XK935" s="2"/>
      <c r="XL935" s="2"/>
      <c r="XM935" s="2"/>
      <c r="XN935" s="2"/>
      <c r="XO935" s="2"/>
      <c r="XP935" s="2"/>
      <c r="XQ935" s="2"/>
      <c r="XR935" s="2"/>
      <c r="XS935" s="2"/>
      <c r="XT935" s="2"/>
      <c r="XU935" s="2"/>
      <c r="XV935" s="2"/>
      <c r="XW935" s="2"/>
      <c r="XX935" s="2"/>
      <c r="XY935" s="2"/>
      <c r="XZ935" s="2"/>
      <c r="YA935" s="2"/>
      <c r="YB935" s="2"/>
      <c r="YC935" s="2"/>
      <c r="YD935" s="2"/>
      <c r="YE935" s="2"/>
      <c r="YF935" s="2"/>
      <c r="YG935" s="2"/>
      <c r="YH935" s="2"/>
      <c r="YI935" s="2"/>
      <c r="YJ935" s="2"/>
      <c r="YK935" s="2"/>
      <c r="YL935" s="2"/>
      <c r="YM935" s="2"/>
      <c r="YN935" s="2"/>
      <c r="YO935" s="2"/>
      <c r="YP935" s="2"/>
      <c r="YQ935" s="2"/>
      <c r="YR935" s="2"/>
      <c r="YS935" s="2"/>
      <c r="YT935" s="2"/>
      <c r="YU935" s="2"/>
      <c r="YV935" s="2"/>
      <c r="YW935" s="2"/>
      <c r="YX935" s="2"/>
      <c r="YY935" s="2"/>
      <c r="YZ935" s="2"/>
      <c r="ZA935" s="2"/>
      <c r="ZB935" s="2"/>
      <c r="ZC935" s="2"/>
      <c r="ZD935" s="2"/>
      <c r="ZE935" s="2"/>
      <c r="ZF935" s="2"/>
      <c r="ZG935" s="2"/>
      <c r="ZH935" s="2"/>
      <c r="ZI935" s="2"/>
      <c r="ZJ935" s="2"/>
      <c r="ZK935" s="2"/>
      <c r="ZL935" s="2"/>
      <c r="ZM935" s="2"/>
      <c r="ZN935" s="2"/>
      <c r="ZO935" s="2"/>
      <c r="ZP935" s="2"/>
      <c r="ZQ935" s="2"/>
      <c r="ZR935" s="2"/>
      <c r="ZS935" s="2"/>
      <c r="ZT935" s="2"/>
      <c r="ZU935" s="2"/>
      <c r="ZV935" s="2"/>
      <c r="ZW935" s="2"/>
      <c r="ZX935" s="2"/>
      <c r="ZY935" s="2"/>
      <c r="ZZ935" s="2"/>
      <c r="AAA935" s="2"/>
      <c r="AAB935" s="2"/>
      <c r="AAC935" s="2"/>
      <c r="AAD935" s="2"/>
      <c r="AAE935" s="2"/>
      <c r="AAF935" s="2"/>
      <c r="AAG935" s="2"/>
      <c r="AAH935" s="2"/>
      <c r="AAI935" s="2"/>
      <c r="AAJ935" s="2"/>
      <c r="AAK935" s="2"/>
      <c r="AAL935" s="2"/>
      <c r="AAM935" s="2"/>
      <c r="AAN935" s="2"/>
      <c r="AAO935" s="2"/>
      <c r="AAP935" s="2"/>
      <c r="AAQ935" s="2"/>
      <c r="AAR935" s="2"/>
      <c r="AAS935" s="2"/>
      <c r="AAT935" s="2"/>
      <c r="AAU935" s="2"/>
      <c r="AAV935" s="2"/>
      <c r="AAW935" s="2"/>
      <c r="AAX935" s="2"/>
      <c r="AAY935" s="2"/>
      <c r="AAZ935" s="2"/>
      <c r="ABA935" s="2"/>
      <c r="ABB935" s="2"/>
      <c r="ABC935" s="2"/>
      <c r="ABD935" s="2"/>
      <c r="ABE935" s="2"/>
      <c r="ABF935" s="2"/>
      <c r="ABG935" s="2"/>
      <c r="ABH935" s="2"/>
      <c r="ABI935" s="2"/>
      <c r="ABJ935" s="2"/>
      <c r="ABK935" s="2"/>
      <c r="ABL935" s="2"/>
      <c r="ABM935" s="2"/>
      <c r="ABN935" s="2"/>
      <c r="ABO935" s="2"/>
      <c r="ABP935" s="2"/>
      <c r="ABQ935" s="2"/>
      <c r="ABR935" s="2"/>
      <c r="ABS935" s="2"/>
      <c r="ABT935" s="2"/>
      <c r="ABU935" s="2"/>
      <c r="ABV935" s="2"/>
      <c r="ABW935" s="2"/>
      <c r="ABX935" s="2"/>
      <c r="ABY935" s="2"/>
      <c r="ABZ935" s="2"/>
      <c r="ACA935" s="2"/>
      <c r="ACB935" s="2"/>
      <c r="ACC935" s="2"/>
      <c r="ACD935" s="2"/>
      <c r="ACE935" s="2"/>
      <c r="ACF935" s="2"/>
      <c r="ACG935" s="2"/>
      <c r="ACH935" s="2"/>
      <c r="ACI935" s="2"/>
      <c r="ACJ935" s="2"/>
      <c r="ACK935" s="2"/>
      <c r="ACL935" s="2"/>
      <c r="ACM935" s="2"/>
      <c r="ACN935" s="2"/>
      <c r="ACO935" s="2"/>
      <c r="ACP935" s="2"/>
      <c r="ACQ935" s="2"/>
      <c r="ACR935" s="2"/>
      <c r="ACS935" s="2"/>
      <c r="ACT935" s="2"/>
      <c r="ACU935" s="2"/>
      <c r="ACV935" s="2"/>
      <c r="ACW935" s="2"/>
      <c r="ACX935" s="2"/>
      <c r="ACY935" s="2"/>
      <c r="ACZ935" s="2"/>
      <c r="ADA935" s="2"/>
      <c r="ADB935" s="2"/>
      <c r="ADC935" s="2"/>
      <c r="ADD935" s="2"/>
      <c r="ADE935" s="2"/>
      <c r="ADF935" s="2"/>
      <c r="ADG935" s="2"/>
      <c r="ADH935" s="2"/>
      <c r="ADI935" s="2"/>
      <c r="ADJ935" s="2"/>
      <c r="ADK935" s="2"/>
      <c r="ADL935" s="2"/>
      <c r="ADM935" s="2"/>
      <c r="ADN935" s="2"/>
      <c r="ADO935" s="2"/>
      <c r="ADP935" s="2"/>
      <c r="ADQ935" s="2"/>
      <c r="ADR935" s="2"/>
      <c r="ADS935" s="2"/>
      <c r="ADT935" s="2"/>
      <c r="ADU935" s="2"/>
      <c r="ADV935" s="2"/>
      <c r="ADW935" s="2"/>
      <c r="ADX935" s="2"/>
      <c r="ADY935" s="2"/>
      <c r="ADZ935" s="2"/>
      <c r="AEA935" s="2"/>
      <c r="AEB935" s="2"/>
      <c r="AEC935" s="2"/>
      <c r="AED935" s="2"/>
      <c r="AEE935" s="2"/>
      <c r="AEF935" s="2"/>
      <c r="AEG935" s="2"/>
      <c r="AEH935" s="2"/>
      <c r="AEI935" s="2"/>
      <c r="AEJ935" s="2"/>
      <c r="AEK935" s="2"/>
      <c r="AEL935" s="2"/>
      <c r="AEM935" s="2"/>
      <c r="AEN935" s="2"/>
      <c r="AEO935" s="2"/>
      <c r="AEP935" s="2"/>
      <c r="AEQ935" s="2"/>
      <c r="AER935" s="2"/>
      <c r="AES935" s="2"/>
      <c r="AET935" s="2"/>
      <c r="AEU935" s="2"/>
      <c r="AEV935" s="2"/>
      <c r="AEW935" s="2"/>
      <c r="AEX935" s="2"/>
      <c r="AEY935" s="2"/>
      <c r="AEZ935" s="2"/>
      <c r="AFA935" s="2"/>
      <c r="AFB935" s="2"/>
      <c r="AFC935" s="2"/>
      <c r="AFD935" s="2"/>
      <c r="AFE935" s="2"/>
      <c r="AFF935" s="2"/>
      <c r="AFG935" s="2"/>
      <c r="AFH935" s="2"/>
      <c r="AFI935" s="2"/>
      <c r="AFJ935" s="2"/>
      <c r="AFK935" s="2"/>
      <c r="AFL935" s="2"/>
      <c r="AFM935" s="2"/>
      <c r="AFN935" s="2"/>
      <c r="AFO935" s="2"/>
      <c r="AFP935" s="2"/>
      <c r="AFQ935" s="2"/>
      <c r="AFR935" s="2"/>
      <c r="AFS935" s="2"/>
      <c r="AFT935" s="2"/>
      <c r="AFU935" s="2"/>
      <c r="AFV935" s="2"/>
      <c r="AFW935" s="2"/>
      <c r="AFX935" s="2"/>
      <c r="AFY935" s="2"/>
      <c r="AFZ935" s="2"/>
      <c r="AGA935" s="2"/>
      <c r="AGB935" s="2"/>
      <c r="AGC935" s="2"/>
      <c r="AGD935" s="2"/>
      <c r="AGE935" s="2"/>
      <c r="AGF935" s="2"/>
      <c r="AGG935" s="2"/>
      <c r="AGH935" s="2"/>
      <c r="AGI935" s="2"/>
      <c r="AGJ935" s="2"/>
      <c r="AGK935" s="2"/>
      <c r="AGL935" s="2"/>
      <c r="AGM935" s="2"/>
      <c r="AGN935" s="2"/>
      <c r="AGO935" s="2"/>
      <c r="AGP935" s="2"/>
      <c r="AGQ935" s="2"/>
      <c r="AGR935" s="2"/>
      <c r="AGS935" s="2"/>
      <c r="AGT935" s="2"/>
      <c r="AGU935" s="2"/>
      <c r="AGV935" s="2"/>
      <c r="AGW935" s="2"/>
      <c r="AGX935" s="2"/>
      <c r="AGY935" s="2"/>
      <c r="AGZ935" s="2"/>
      <c r="AHA935" s="2"/>
      <c r="AHB935" s="2"/>
      <c r="AHC935" s="2"/>
      <c r="AHD935" s="2"/>
      <c r="AHE935" s="2"/>
      <c r="AHF935" s="2"/>
      <c r="AHG935" s="2"/>
      <c r="AHH935" s="2"/>
      <c r="AHI935" s="2"/>
      <c r="AHJ935" s="2"/>
      <c r="AHK935" s="2"/>
      <c r="AHL935" s="2"/>
      <c r="AHM935" s="2"/>
      <c r="AHN935" s="2"/>
      <c r="AHO935" s="2"/>
      <c r="AHP935" s="2"/>
      <c r="AHQ935" s="2"/>
      <c r="AHR935" s="2"/>
      <c r="AHS935" s="2"/>
      <c r="AHT935" s="2"/>
      <c r="AHU935" s="2"/>
      <c r="AHV935" s="2"/>
      <c r="AHW935" s="2"/>
      <c r="AHX935" s="2"/>
      <c r="AHY935" s="2"/>
      <c r="AHZ935" s="2"/>
      <c r="AIA935" s="2"/>
      <c r="AIB935" s="2"/>
      <c r="AIC935" s="2"/>
      <c r="AID935" s="2"/>
      <c r="AIE935" s="2"/>
      <c r="AIF935" s="2"/>
      <c r="AIG935" s="2"/>
      <c r="AIH935" s="2"/>
      <c r="AII935" s="2"/>
      <c r="AIJ935" s="2"/>
      <c r="AIK935" s="2"/>
      <c r="AIL935" s="2"/>
      <c r="AIM935" s="2"/>
      <c r="AIN935" s="2"/>
      <c r="AIO935" s="2"/>
      <c r="AIP935" s="2"/>
      <c r="AIQ935" s="2"/>
      <c r="AIR935" s="2"/>
      <c r="AIS935" s="2"/>
      <c r="AIT935" s="2"/>
      <c r="AIU935" s="2"/>
      <c r="AIV935" s="2"/>
      <c r="AIW935" s="2"/>
      <c r="AIX935" s="2"/>
      <c r="AIY935" s="2"/>
      <c r="AIZ935" s="2"/>
      <c r="AJA935" s="2"/>
      <c r="AJB935" s="2"/>
      <c r="AJC935" s="2"/>
      <c r="AJD935" s="2"/>
      <c r="AJE935" s="2"/>
      <c r="AJF935" s="2"/>
      <c r="AJG935" s="2"/>
      <c r="AJH935" s="2"/>
      <c r="AJI935" s="2"/>
      <c r="AJJ935" s="2"/>
      <c r="AJK935" s="2"/>
      <c r="AJL935" s="2"/>
      <c r="AJM935" s="2"/>
      <c r="AJN935" s="2"/>
      <c r="AJO935" s="2"/>
      <c r="AJP935" s="2"/>
      <c r="AJQ935" s="2"/>
      <c r="AJR935" s="2"/>
      <c r="AJS935" s="2"/>
      <c r="AJT935" s="2"/>
      <c r="AJU935" s="2"/>
      <c r="AJV935" s="2"/>
      <c r="AJW935" s="2"/>
      <c r="AJX935" s="2"/>
      <c r="AJY935" s="2"/>
      <c r="AJZ935" s="2"/>
      <c r="AKA935" s="2"/>
      <c r="AKB935" s="2"/>
      <c r="AKC935" s="2"/>
      <c r="AKD935" s="2"/>
      <c r="AKE935" s="2"/>
      <c r="AKF935" s="2"/>
      <c r="AKG935" s="2"/>
      <c r="AKH935" s="2"/>
      <c r="AKI935" s="2"/>
      <c r="AKJ935" s="2"/>
      <c r="AKK935" s="2"/>
      <c r="AKL935" s="2"/>
      <c r="AKM935" s="2"/>
      <c r="AKN935" s="2"/>
      <c r="AKO935" s="2"/>
      <c r="AKP935" s="2"/>
      <c r="AKQ935" s="2"/>
      <c r="AKR935" s="2"/>
      <c r="AKS935" s="2"/>
      <c r="AKT935" s="2"/>
      <c r="AKU935" s="2"/>
      <c r="AKV935" s="2"/>
      <c r="AKW935" s="2"/>
      <c r="AKX935" s="2"/>
      <c r="AKY935" s="2"/>
      <c r="AKZ935" s="2"/>
      <c r="ALA935" s="2"/>
      <c r="ALB935" s="2"/>
      <c r="ALC935" s="2"/>
      <c r="ALD935" s="2"/>
      <c r="ALE935" s="2"/>
      <c r="ALF935" s="2"/>
      <c r="ALG935" s="2"/>
      <c r="ALH935" s="2"/>
      <c r="ALI935" s="2"/>
      <c r="ALJ935" s="2"/>
      <c r="ALK935" s="2"/>
      <c r="ALL935" s="2"/>
      <c r="ALM935" s="2"/>
      <c r="ALN935" s="2"/>
      <c r="ALO935" s="2"/>
      <c r="ALP935" s="2"/>
      <c r="ALQ935" s="2"/>
      <c r="ALR935" s="2"/>
      <c r="ALS935" s="2"/>
      <c r="ALT935" s="2"/>
      <c r="ALU935" s="2"/>
      <c r="ALV935" s="2"/>
      <c r="ALW935" s="2"/>
      <c r="ALX935" s="2"/>
      <c r="ALY935" s="2"/>
      <c r="ALZ935" s="2"/>
      <c r="AMA935" s="2"/>
      <c r="AMB935" s="2"/>
      <c r="AMC935" s="2"/>
      <c r="AMD935" s="2"/>
      <c r="AME935" s="2"/>
      <c r="AMF935" s="2"/>
      <c r="AMG935" s="2"/>
      <c r="AMH935" s="2"/>
      <c r="AMI935" s="2"/>
      <c r="AMJ935" s="2"/>
    </row>
    <row r="936" s="1" customFormat="1" ht="27.75" customHeight="1" spans="1:102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K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  <c r="KY936" s="2"/>
      <c r="KZ936" s="2"/>
      <c r="LA936" s="2"/>
      <c r="LB936" s="2"/>
      <c r="LC936" s="2"/>
      <c r="LD936" s="2"/>
      <c r="LE936" s="2"/>
      <c r="LF936" s="2"/>
      <c r="LG936" s="2"/>
      <c r="LH936" s="2"/>
      <c r="LI936" s="2"/>
      <c r="LJ936" s="2"/>
      <c r="LK936" s="2"/>
      <c r="LL936" s="2"/>
      <c r="LM936" s="2"/>
      <c r="LN936" s="2"/>
      <c r="LO936" s="2"/>
      <c r="LP936" s="2"/>
      <c r="LQ936" s="2"/>
      <c r="LR936" s="2"/>
      <c r="LS936" s="2"/>
      <c r="LT936" s="2"/>
      <c r="LU936" s="2"/>
      <c r="LV936" s="2"/>
      <c r="LW936" s="2"/>
      <c r="LX936" s="2"/>
      <c r="LY936" s="2"/>
      <c r="LZ936" s="2"/>
      <c r="MA936" s="2"/>
      <c r="MB936" s="2"/>
      <c r="MC936" s="2"/>
      <c r="MD936" s="2"/>
      <c r="ME936" s="2"/>
      <c r="MF936" s="2"/>
      <c r="MG936" s="2"/>
      <c r="MH936" s="2"/>
      <c r="MI936" s="2"/>
      <c r="MJ936" s="2"/>
      <c r="MK936" s="2"/>
      <c r="ML936" s="2"/>
      <c r="MM936" s="2"/>
      <c r="MN936" s="2"/>
      <c r="MO936" s="2"/>
      <c r="MP936" s="2"/>
      <c r="MQ936" s="2"/>
      <c r="MR936" s="2"/>
      <c r="MS936" s="2"/>
      <c r="MT936" s="2"/>
      <c r="MU936" s="2"/>
      <c r="MV936" s="2"/>
      <c r="MW936" s="2"/>
      <c r="MX936" s="2"/>
      <c r="MY936" s="2"/>
      <c r="MZ936" s="2"/>
      <c r="NA936" s="2"/>
      <c r="NB936" s="2"/>
      <c r="NC936" s="2"/>
      <c r="ND936" s="2"/>
      <c r="NE936" s="2"/>
      <c r="NF936" s="2"/>
      <c r="NG936" s="2"/>
      <c r="NH936" s="2"/>
      <c r="NI936" s="2"/>
      <c r="NJ936" s="2"/>
      <c r="NK936" s="2"/>
      <c r="NL936" s="2"/>
      <c r="NM936" s="2"/>
      <c r="NN936" s="2"/>
      <c r="NO936" s="2"/>
      <c r="NP936" s="2"/>
      <c r="NQ936" s="2"/>
      <c r="NR936" s="2"/>
      <c r="NS936" s="2"/>
      <c r="NT936" s="2"/>
      <c r="NU936" s="2"/>
      <c r="NV936" s="2"/>
      <c r="NW936" s="2"/>
      <c r="NX936" s="2"/>
      <c r="NY936" s="2"/>
      <c r="NZ936" s="2"/>
      <c r="OA936" s="2"/>
      <c r="OB936" s="2"/>
      <c r="OC936" s="2"/>
      <c r="OD936" s="2"/>
      <c r="OE936" s="2"/>
      <c r="OF936" s="2"/>
      <c r="OG936" s="2"/>
      <c r="OH936" s="2"/>
      <c r="OI936" s="2"/>
      <c r="OJ936" s="2"/>
      <c r="OK936" s="2"/>
      <c r="OL936" s="2"/>
      <c r="OM936" s="2"/>
      <c r="ON936" s="2"/>
      <c r="OO936" s="2"/>
      <c r="OP936" s="2"/>
      <c r="OQ936" s="2"/>
      <c r="OR936" s="2"/>
      <c r="OS936" s="2"/>
      <c r="OT936" s="2"/>
      <c r="OU936" s="2"/>
      <c r="OV936" s="2"/>
      <c r="OW936" s="2"/>
      <c r="OX936" s="2"/>
      <c r="OY936" s="2"/>
      <c r="OZ936" s="2"/>
      <c r="PA936" s="2"/>
      <c r="PB936" s="2"/>
      <c r="PC936" s="2"/>
      <c r="PD936" s="2"/>
      <c r="PE936" s="2"/>
      <c r="PF936" s="2"/>
      <c r="PG936" s="2"/>
      <c r="PH936" s="2"/>
      <c r="PI936" s="2"/>
      <c r="PJ936" s="2"/>
      <c r="PK936" s="2"/>
      <c r="PL936" s="2"/>
      <c r="PM936" s="2"/>
      <c r="PN936" s="2"/>
      <c r="PO936" s="2"/>
      <c r="PP936" s="2"/>
      <c r="PQ936" s="2"/>
      <c r="PR936" s="2"/>
      <c r="PS936" s="2"/>
      <c r="PT936" s="2"/>
      <c r="PU936" s="2"/>
      <c r="PV936" s="2"/>
      <c r="PW936" s="2"/>
      <c r="PX936" s="2"/>
      <c r="PY936" s="2"/>
      <c r="PZ936" s="2"/>
      <c r="QA936" s="2"/>
      <c r="QB936" s="2"/>
      <c r="QC936" s="2"/>
      <c r="QD936" s="2"/>
      <c r="QE936" s="2"/>
      <c r="QF936" s="2"/>
      <c r="QG936" s="2"/>
      <c r="QH936" s="2"/>
      <c r="QI936" s="2"/>
      <c r="QJ936" s="2"/>
      <c r="QK936" s="2"/>
      <c r="QL936" s="2"/>
      <c r="QM936" s="2"/>
      <c r="QN936" s="2"/>
      <c r="QO936" s="2"/>
      <c r="QP936" s="2"/>
      <c r="QQ936" s="2"/>
      <c r="QR936" s="2"/>
      <c r="QS936" s="2"/>
      <c r="QT936" s="2"/>
      <c r="QU936" s="2"/>
      <c r="QV936" s="2"/>
      <c r="QW936" s="2"/>
      <c r="QX936" s="2"/>
      <c r="QY936" s="2"/>
      <c r="QZ936" s="2"/>
      <c r="RA936" s="2"/>
      <c r="RB936" s="2"/>
      <c r="RC936" s="2"/>
      <c r="RD936" s="2"/>
      <c r="RE936" s="2"/>
      <c r="RF936" s="2"/>
      <c r="RG936" s="2"/>
      <c r="RH936" s="2"/>
      <c r="RI936" s="2"/>
      <c r="RJ936" s="2"/>
      <c r="RK936" s="2"/>
      <c r="RL936" s="2"/>
      <c r="RM936" s="2"/>
      <c r="RN936" s="2"/>
      <c r="RO936" s="2"/>
      <c r="RP936" s="2"/>
      <c r="RQ936" s="2"/>
      <c r="RR936" s="2"/>
      <c r="RS936" s="2"/>
      <c r="RT936" s="2"/>
      <c r="RU936" s="2"/>
      <c r="RV936" s="2"/>
      <c r="RW936" s="2"/>
      <c r="RX936" s="2"/>
      <c r="RY936" s="2"/>
      <c r="RZ936" s="2"/>
      <c r="SA936" s="2"/>
      <c r="SB936" s="2"/>
      <c r="SC936" s="2"/>
      <c r="SD936" s="2"/>
      <c r="SE936" s="2"/>
      <c r="SF936" s="2"/>
      <c r="SG936" s="2"/>
      <c r="SH936" s="2"/>
      <c r="SI936" s="2"/>
      <c r="SJ936" s="2"/>
      <c r="SK936" s="2"/>
      <c r="SL936" s="2"/>
      <c r="SM936" s="2"/>
      <c r="SN936" s="2"/>
      <c r="SO936" s="2"/>
      <c r="SP936" s="2"/>
      <c r="SQ936" s="2"/>
      <c r="SR936" s="2"/>
      <c r="SS936" s="2"/>
      <c r="ST936" s="2"/>
      <c r="SU936" s="2"/>
      <c r="SV936" s="2"/>
      <c r="SW936" s="2"/>
      <c r="SX936" s="2"/>
      <c r="SY936" s="2"/>
      <c r="SZ936" s="2"/>
      <c r="TA936" s="2"/>
      <c r="TB936" s="2"/>
      <c r="TC936" s="2"/>
      <c r="TD936" s="2"/>
      <c r="TE936" s="2"/>
      <c r="TF936" s="2"/>
      <c r="TG936" s="2"/>
      <c r="TH936" s="2"/>
      <c r="TI936" s="2"/>
      <c r="TJ936" s="2"/>
      <c r="TK936" s="2"/>
      <c r="TL936" s="2"/>
      <c r="TM936" s="2"/>
      <c r="TN936" s="2"/>
      <c r="TO936" s="2"/>
      <c r="TP936" s="2"/>
      <c r="TQ936" s="2"/>
      <c r="TR936" s="2"/>
      <c r="TS936" s="2"/>
      <c r="TT936" s="2"/>
      <c r="TU936" s="2"/>
      <c r="TV936" s="2"/>
      <c r="TW936" s="2"/>
      <c r="TX936" s="2"/>
      <c r="TY936" s="2"/>
      <c r="TZ936" s="2"/>
      <c r="UA936" s="2"/>
      <c r="UB936" s="2"/>
      <c r="UC936" s="2"/>
      <c r="UD936" s="2"/>
      <c r="UE936" s="2"/>
      <c r="UF936" s="2"/>
      <c r="UG936" s="2"/>
      <c r="UH936" s="2"/>
      <c r="UI936" s="2"/>
      <c r="UJ936" s="2"/>
      <c r="UK936" s="2"/>
      <c r="UL936" s="2"/>
      <c r="UM936" s="2"/>
      <c r="UN936" s="2"/>
      <c r="UO936" s="2"/>
      <c r="UP936" s="2"/>
      <c r="UQ936" s="2"/>
      <c r="UR936" s="2"/>
      <c r="US936" s="2"/>
      <c r="UT936" s="2"/>
      <c r="UU936" s="2"/>
      <c r="UV936" s="2"/>
      <c r="UW936" s="2"/>
      <c r="UX936" s="2"/>
      <c r="UY936" s="2"/>
      <c r="UZ936" s="2"/>
      <c r="VA936" s="2"/>
      <c r="VB936" s="2"/>
      <c r="VC936" s="2"/>
      <c r="VD936" s="2"/>
      <c r="VE936" s="2"/>
      <c r="VF936" s="2"/>
      <c r="VG936" s="2"/>
      <c r="VH936" s="2"/>
      <c r="VI936" s="2"/>
      <c r="VJ936" s="2"/>
      <c r="VK936" s="2"/>
      <c r="VL936" s="2"/>
      <c r="VM936" s="2"/>
      <c r="VN936" s="2"/>
      <c r="VO936" s="2"/>
      <c r="VP936" s="2"/>
      <c r="VQ936" s="2"/>
      <c r="VR936" s="2"/>
      <c r="VS936" s="2"/>
      <c r="VT936" s="2"/>
      <c r="VU936" s="2"/>
      <c r="VV936" s="2"/>
      <c r="VW936" s="2"/>
      <c r="VX936" s="2"/>
      <c r="VY936" s="2"/>
      <c r="VZ936" s="2"/>
      <c r="WA936" s="2"/>
      <c r="WB936" s="2"/>
      <c r="WC936" s="2"/>
      <c r="WD936" s="2"/>
      <c r="WE936" s="2"/>
      <c r="WF936" s="2"/>
      <c r="WG936" s="2"/>
      <c r="WH936" s="2"/>
      <c r="WI936" s="2"/>
      <c r="WJ936" s="2"/>
      <c r="WK936" s="2"/>
      <c r="WL936" s="2"/>
      <c r="WM936" s="2"/>
      <c r="WN936" s="2"/>
      <c r="WO936" s="2"/>
      <c r="WP936" s="2"/>
      <c r="WQ936" s="2"/>
      <c r="WR936" s="2"/>
      <c r="WS936" s="2"/>
      <c r="WT936" s="2"/>
      <c r="WU936" s="2"/>
      <c r="WV936" s="2"/>
      <c r="WW936" s="2"/>
      <c r="WX936" s="2"/>
      <c r="WY936" s="2"/>
      <c r="WZ936" s="2"/>
      <c r="XA936" s="2"/>
      <c r="XB936" s="2"/>
      <c r="XC936" s="2"/>
      <c r="XD936" s="2"/>
      <c r="XE936" s="2"/>
      <c r="XF936" s="2"/>
      <c r="XG936" s="2"/>
      <c r="XH936" s="2"/>
      <c r="XI936" s="2"/>
      <c r="XJ936" s="2"/>
      <c r="XK936" s="2"/>
      <c r="XL936" s="2"/>
      <c r="XM936" s="2"/>
      <c r="XN936" s="2"/>
      <c r="XO936" s="2"/>
      <c r="XP936" s="2"/>
      <c r="XQ936" s="2"/>
      <c r="XR936" s="2"/>
      <c r="XS936" s="2"/>
      <c r="XT936" s="2"/>
      <c r="XU936" s="2"/>
      <c r="XV936" s="2"/>
      <c r="XW936" s="2"/>
      <c r="XX936" s="2"/>
      <c r="XY936" s="2"/>
      <c r="XZ936" s="2"/>
      <c r="YA936" s="2"/>
      <c r="YB936" s="2"/>
      <c r="YC936" s="2"/>
      <c r="YD936" s="2"/>
      <c r="YE936" s="2"/>
      <c r="YF936" s="2"/>
      <c r="YG936" s="2"/>
      <c r="YH936" s="2"/>
      <c r="YI936" s="2"/>
      <c r="YJ936" s="2"/>
      <c r="YK936" s="2"/>
      <c r="YL936" s="2"/>
      <c r="YM936" s="2"/>
      <c r="YN936" s="2"/>
      <c r="YO936" s="2"/>
      <c r="YP936" s="2"/>
      <c r="YQ936" s="2"/>
      <c r="YR936" s="2"/>
      <c r="YS936" s="2"/>
      <c r="YT936" s="2"/>
      <c r="YU936" s="2"/>
      <c r="YV936" s="2"/>
      <c r="YW936" s="2"/>
      <c r="YX936" s="2"/>
      <c r="YY936" s="2"/>
      <c r="YZ936" s="2"/>
      <c r="ZA936" s="2"/>
      <c r="ZB936" s="2"/>
      <c r="ZC936" s="2"/>
      <c r="ZD936" s="2"/>
      <c r="ZE936" s="2"/>
      <c r="ZF936" s="2"/>
      <c r="ZG936" s="2"/>
      <c r="ZH936" s="2"/>
      <c r="ZI936" s="2"/>
      <c r="ZJ936" s="2"/>
      <c r="ZK936" s="2"/>
      <c r="ZL936" s="2"/>
      <c r="ZM936" s="2"/>
      <c r="ZN936" s="2"/>
      <c r="ZO936" s="2"/>
      <c r="ZP936" s="2"/>
      <c r="ZQ936" s="2"/>
      <c r="ZR936" s="2"/>
      <c r="ZS936" s="2"/>
      <c r="ZT936" s="2"/>
      <c r="ZU936" s="2"/>
      <c r="ZV936" s="2"/>
      <c r="ZW936" s="2"/>
      <c r="ZX936" s="2"/>
      <c r="ZY936" s="2"/>
      <c r="ZZ936" s="2"/>
      <c r="AAA936" s="2"/>
      <c r="AAB936" s="2"/>
      <c r="AAC936" s="2"/>
      <c r="AAD936" s="2"/>
      <c r="AAE936" s="2"/>
      <c r="AAF936" s="2"/>
      <c r="AAG936" s="2"/>
      <c r="AAH936" s="2"/>
      <c r="AAI936" s="2"/>
      <c r="AAJ936" s="2"/>
      <c r="AAK936" s="2"/>
      <c r="AAL936" s="2"/>
      <c r="AAM936" s="2"/>
      <c r="AAN936" s="2"/>
      <c r="AAO936" s="2"/>
      <c r="AAP936" s="2"/>
      <c r="AAQ936" s="2"/>
      <c r="AAR936" s="2"/>
      <c r="AAS936" s="2"/>
      <c r="AAT936" s="2"/>
      <c r="AAU936" s="2"/>
      <c r="AAV936" s="2"/>
      <c r="AAW936" s="2"/>
      <c r="AAX936" s="2"/>
      <c r="AAY936" s="2"/>
      <c r="AAZ936" s="2"/>
      <c r="ABA936" s="2"/>
      <c r="ABB936" s="2"/>
      <c r="ABC936" s="2"/>
      <c r="ABD936" s="2"/>
      <c r="ABE936" s="2"/>
      <c r="ABF936" s="2"/>
      <c r="ABG936" s="2"/>
      <c r="ABH936" s="2"/>
      <c r="ABI936" s="2"/>
      <c r="ABJ936" s="2"/>
      <c r="ABK936" s="2"/>
      <c r="ABL936" s="2"/>
      <c r="ABM936" s="2"/>
      <c r="ABN936" s="2"/>
      <c r="ABO936" s="2"/>
      <c r="ABP936" s="2"/>
      <c r="ABQ936" s="2"/>
      <c r="ABR936" s="2"/>
      <c r="ABS936" s="2"/>
      <c r="ABT936" s="2"/>
      <c r="ABU936" s="2"/>
      <c r="ABV936" s="2"/>
      <c r="ABW936" s="2"/>
      <c r="ABX936" s="2"/>
      <c r="ABY936" s="2"/>
      <c r="ABZ936" s="2"/>
      <c r="ACA936" s="2"/>
      <c r="ACB936" s="2"/>
      <c r="ACC936" s="2"/>
      <c r="ACD936" s="2"/>
      <c r="ACE936" s="2"/>
      <c r="ACF936" s="2"/>
      <c r="ACG936" s="2"/>
      <c r="ACH936" s="2"/>
      <c r="ACI936" s="2"/>
      <c r="ACJ936" s="2"/>
      <c r="ACK936" s="2"/>
      <c r="ACL936" s="2"/>
      <c r="ACM936" s="2"/>
      <c r="ACN936" s="2"/>
      <c r="ACO936" s="2"/>
      <c r="ACP936" s="2"/>
      <c r="ACQ936" s="2"/>
      <c r="ACR936" s="2"/>
      <c r="ACS936" s="2"/>
      <c r="ACT936" s="2"/>
      <c r="ACU936" s="2"/>
      <c r="ACV936" s="2"/>
      <c r="ACW936" s="2"/>
      <c r="ACX936" s="2"/>
      <c r="ACY936" s="2"/>
      <c r="ACZ936" s="2"/>
      <c r="ADA936" s="2"/>
      <c r="ADB936" s="2"/>
      <c r="ADC936" s="2"/>
      <c r="ADD936" s="2"/>
      <c r="ADE936" s="2"/>
      <c r="ADF936" s="2"/>
      <c r="ADG936" s="2"/>
      <c r="ADH936" s="2"/>
      <c r="ADI936" s="2"/>
      <c r="ADJ936" s="2"/>
      <c r="ADK936" s="2"/>
      <c r="ADL936" s="2"/>
      <c r="ADM936" s="2"/>
      <c r="ADN936" s="2"/>
      <c r="ADO936" s="2"/>
      <c r="ADP936" s="2"/>
      <c r="ADQ936" s="2"/>
      <c r="ADR936" s="2"/>
      <c r="ADS936" s="2"/>
      <c r="ADT936" s="2"/>
      <c r="ADU936" s="2"/>
      <c r="ADV936" s="2"/>
      <c r="ADW936" s="2"/>
      <c r="ADX936" s="2"/>
      <c r="ADY936" s="2"/>
      <c r="ADZ936" s="2"/>
      <c r="AEA936" s="2"/>
      <c r="AEB936" s="2"/>
      <c r="AEC936" s="2"/>
      <c r="AED936" s="2"/>
      <c r="AEE936" s="2"/>
      <c r="AEF936" s="2"/>
      <c r="AEG936" s="2"/>
      <c r="AEH936" s="2"/>
      <c r="AEI936" s="2"/>
      <c r="AEJ936" s="2"/>
      <c r="AEK936" s="2"/>
      <c r="AEL936" s="2"/>
      <c r="AEM936" s="2"/>
      <c r="AEN936" s="2"/>
      <c r="AEO936" s="2"/>
      <c r="AEP936" s="2"/>
      <c r="AEQ936" s="2"/>
      <c r="AER936" s="2"/>
      <c r="AES936" s="2"/>
      <c r="AET936" s="2"/>
      <c r="AEU936" s="2"/>
      <c r="AEV936" s="2"/>
      <c r="AEW936" s="2"/>
      <c r="AEX936" s="2"/>
      <c r="AEY936" s="2"/>
      <c r="AEZ936" s="2"/>
      <c r="AFA936" s="2"/>
      <c r="AFB936" s="2"/>
      <c r="AFC936" s="2"/>
      <c r="AFD936" s="2"/>
      <c r="AFE936" s="2"/>
      <c r="AFF936" s="2"/>
      <c r="AFG936" s="2"/>
      <c r="AFH936" s="2"/>
      <c r="AFI936" s="2"/>
      <c r="AFJ936" s="2"/>
      <c r="AFK936" s="2"/>
      <c r="AFL936" s="2"/>
      <c r="AFM936" s="2"/>
      <c r="AFN936" s="2"/>
      <c r="AFO936" s="2"/>
      <c r="AFP936" s="2"/>
      <c r="AFQ936" s="2"/>
      <c r="AFR936" s="2"/>
      <c r="AFS936" s="2"/>
      <c r="AFT936" s="2"/>
      <c r="AFU936" s="2"/>
      <c r="AFV936" s="2"/>
      <c r="AFW936" s="2"/>
      <c r="AFX936" s="2"/>
      <c r="AFY936" s="2"/>
      <c r="AFZ936" s="2"/>
      <c r="AGA936" s="2"/>
      <c r="AGB936" s="2"/>
      <c r="AGC936" s="2"/>
      <c r="AGD936" s="2"/>
      <c r="AGE936" s="2"/>
      <c r="AGF936" s="2"/>
      <c r="AGG936" s="2"/>
      <c r="AGH936" s="2"/>
      <c r="AGI936" s="2"/>
      <c r="AGJ936" s="2"/>
      <c r="AGK936" s="2"/>
      <c r="AGL936" s="2"/>
      <c r="AGM936" s="2"/>
      <c r="AGN936" s="2"/>
      <c r="AGO936" s="2"/>
      <c r="AGP936" s="2"/>
      <c r="AGQ936" s="2"/>
      <c r="AGR936" s="2"/>
      <c r="AGS936" s="2"/>
      <c r="AGT936" s="2"/>
      <c r="AGU936" s="2"/>
      <c r="AGV936" s="2"/>
      <c r="AGW936" s="2"/>
      <c r="AGX936" s="2"/>
      <c r="AGY936" s="2"/>
      <c r="AGZ936" s="2"/>
      <c r="AHA936" s="2"/>
      <c r="AHB936" s="2"/>
      <c r="AHC936" s="2"/>
      <c r="AHD936" s="2"/>
      <c r="AHE936" s="2"/>
      <c r="AHF936" s="2"/>
      <c r="AHG936" s="2"/>
      <c r="AHH936" s="2"/>
      <c r="AHI936" s="2"/>
      <c r="AHJ936" s="2"/>
      <c r="AHK936" s="2"/>
      <c r="AHL936" s="2"/>
      <c r="AHM936" s="2"/>
      <c r="AHN936" s="2"/>
      <c r="AHO936" s="2"/>
      <c r="AHP936" s="2"/>
      <c r="AHQ936" s="2"/>
      <c r="AHR936" s="2"/>
      <c r="AHS936" s="2"/>
      <c r="AHT936" s="2"/>
      <c r="AHU936" s="2"/>
      <c r="AHV936" s="2"/>
      <c r="AHW936" s="2"/>
      <c r="AHX936" s="2"/>
      <c r="AHY936" s="2"/>
      <c r="AHZ936" s="2"/>
      <c r="AIA936" s="2"/>
      <c r="AIB936" s="2"/>
      <c r="AIC936" s="2"/>
      <c r="AID936" s="2"/>
      <c r="AIE936" s="2"/>
      <c r="AIF936" s="2"/>
      <c r="AIG936" s="2"/>
      <c r="AIH936" s="2"/>
      <c r="AII936" s="2"/>
      <c r="AIJ936" s="2"/>
      <c r="AIK936" s="2"/>
      <c r="AIL936" s="2"/>
      <c r="AIM936" s="2"/>
      <c r="AIN936" s="2"/>
      <c r="AIO936" s="2"/>
      <c r="AIP936" s="2"/>
      <c r="AIQ936" s="2"/>
      <c r="AIR936" s="2"/>
      <c r="AIS936" s="2"/>
      <c r="AIT936" s="2"/>
      <c r="AIU936" s="2"/>
      <c r="AIV936" s="2"/>
      <c r="AIW936" s="2"/>
      <c r="AIX936" s="2"/>
      <c r="AIY936" s="2"/>
      <c r="AIZ936" s="2"/>
      <c r="AJA936" s="2"/>
      <c r="AJB936" s="2"/>
      <c r="AJC936" s="2"/>
      <c r="AJD936" s="2"/>
      <c r="AJE936" s="2"/>
      <c r="AJF936" s="2"/>
      <c r="AJG936" s="2"/>
      <c r="AJH936" s="2"/>
      <c r="AJI936" s="2"/>
      <c r="AJJ936" s="2"/>
      <c r="AJK936" s="2"/>
      <c r="AJL936" s="2"/>
      <c r="AJM936" s="2"/>
      <c r="AJN936" s="2"/>
      <c r="AJO936" s="2"/>
      <c r="AJP936" s="2"/>
      <c r="AJQ936" s="2"/>
      <c r="AJR936" s="2"/>
      <c r="AJS936" s="2"/>
      <c r="AJT936" s="2"/>
      <c r="AJU936" s="2"/>
      <c r="AJV936" s="2"/>
      <c r="AJW936" s="2"/>
      <c r="AJX936" s="2"/>
      <c r="AJY936" s="2"/>
      <c r="AJZ936" s="2"/>
      <c r="AKA936" s="2"/>
      <c r="AKB936" s="2"/>
      <c r="AKC936" s="2"/>
      <c r="AKD936" s="2"/>
      <c r="AKE936" s="2"/>
      <c r="AKF936" s="2"/>
      <c r="AKG936" s="2"/>
      <c r="AKH936" s="2"/>
      <c r="AKI936" s="2"/>
      <c r="AKJ936" s="2"/>
      <c r="AKK936" s="2"/>
      <c r="AKL936" s="2"/>
      <c r="AKM936" s="2"/>
      <c r="AKN936" s="2"/>
      <c r="AKO936" s="2"/>
      <c r="AKP936" s="2"/>
      <c r="AKQ936" s="2"/>
      <c r="AKR936" s="2"/>
      <c r="AKS936" s="2"/>
      <c r="AKT936" s="2"/>
      <c r="AKU936" s="2"/>
      <c r="AKV936" s="2"/>
      <c r="AKW936" s="2"/>
      <c r="AKX936" s="2"/>
      <c r="AKY936" s="2"/>
      <c r="AKZ936" s="2"/>
      <c r="ALA936" s="2"/>
      <c r="ALB936" s="2"/>
      <c r="ALC936" s="2"/>
      <c r="ALD936" s="2"/>
      <c r="ALE936" s="2"/>
      <c r="ALF936" s="2"/>
      <c r="ALG936" s="2"/>
      <c r="ALH936" s="2"/>
      <c r="ALI936" s="2"/>
      <c r="ALJ936" s="2"/>
      <c r="ALK936" s="2"/>
      <c r="ALL936" s="2"/>
      <c r="ALM936" s="2"/>
      <c r="ALN936" s="2"/>
      <c r="ALO936" s="2"/>
      <c r="ALP936" s="2"/>
      <c r="ALQ936" s="2"/>
      <c r="ALR936" s="2"/>
      <c r="ALS936" s="2"/>
      <c r="ALT936" s="2"/>
      <c r="ALU936" s="2"/>
      <c r="ALV936" s="2"/>
      <c r="ALW936" s="2"/>
      <c r="ALX936" s="2"/>
      <c r="ALY936" s="2"/>
      <c r="ALZ936" s="2"/>
      <c r="AMA936" s="2"/>
      <c r="AMB936" s="2"/>
      <c r="AMC936" s="2"/>
      <c r="AMD936" s="2"/>
      <c r="AME936" s="2"/>
      <c r="AMF936" s="2"/>
      <c r="AMG936" s="2"/>
      <c r="AMH936" s="2"/>
      <c r="AMI936" s="2"/>
      <c r="AMJ936" s="2"/>
    </row>
    <row r="937" s="1" customFormat="1" ht="27.75" customHeight="1" spans="1:102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K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  <c r="KY937" s="2"/>
      <c r="KZ937" s="2"/>
      <c r="LA937" s="2"/>
      <c r="LB937" s="2"/>
      <c r="LC937" s="2"/>
      <c r="LD937" s="2"/>
      <c r="LE937" s="2"/>
      <c r="LF937" s="2"/>
      <c r="LG937" s="2"/>
      <c r="LH937" s="2"/>
      <c r="LI937" s="2"/>
      <c r="LJ937" s="2"/>
      <c r="LK937" s="2"/>
      <c r="LL937" s="2"/>
      <c r="LM937" s="2"/>
      <c r="LN937" s="2"/>
      <c r="LO937" s="2"/>
      <c r="LP937" s="2"/>
      <c r="LQ937" s="2"/>
      <c r="LR937" s="2"/>
      <c r="LS937" s="2"/>
      <c r="LT937" s="2"/>
      <c r="LU937" s="2"/>
      <c r="LV937" s="2"/>
      <c r="LW937" s="2"/>
      <c r="LX937" s="2"/>
      <c r="LY937" s="2"/>
      <c r="LZ937" s="2"/>
      <c r="MA937" s="2"/>
      <c r="MB937" s="2"/>
      <c r="MC937" s="2"/>
      <c r="MD937" s="2"/>
      <c r="ME937" s="2"/>
      <c r="MF937" s="2"/>
      <c r="MG937" s="2"/>
      <c r="MH937" s="2"/>
      <c r="MI937" s="2"/>
      <c r="MJ937" s="2"/>
      <c r="MK937" s="2"/>
      <c r="ML937" s="2"/>
      <c r="MM937" s="2"/>
      <c r="MN937" s="2"/>
      <c r="MO937" s="2"/>
      <c r="MP937" s="2"/>
      <c r="MQ937" s="2"/>
      <c r="MR937" s="2"/>
      <c r="MS937" s="2"/>
      <c r="MT937" s="2"/>
      <c r="MU937" s="2"/>
      <c r="MV937" s="2"/>
      <c r="MW937" s="2"/>
      <c r="MX937" s="2"/>
      <c r="MY937" s="2"/>
      <c r="MZ937" s="2"/>
      <c r="NA937" s="2"/>
      <c r="NB937" s="2"/>
      <c r="NC937" s="2"/>
      <c r="ND937" s="2"/>
      <c r="NE937" s="2"/>
      <c r="NF937" s="2"/>
      <c r="NG937" s="2"/>
      <c r="NH937" s="2"/>
      <c r="NI937" s="2"/>
      <c r="NJ937" s="2"/>
      <c r="NK937" s="2"/>
      <c r="NL937" s="2"/>
      <c r="NM937" s="2"/>
      <c r="NN937" s="2"/>
      <c r="NO937" s="2"/>
      <c r="NP937" s="2"/>
      <c r="NQ937" s="2"/>
      <c r="NR937" s="2"/>
      <c r="NS937" s="2"/>
      <c r="NT937" s="2"/>
      <c r="NU937" s="2"/>
      <c r="NV937" s="2"/>
      <c r="NW937" s="2"/>
      <c r="NX937" s="2"/>
      <c r="NY937" s="2"/>
      <c r="NZ937" s="2"/>
      <c r="OA937" s="2"/>
      <c r="OB937" s="2"/>
      <c r="OC937" s="2"/>
      <c r="OD937" s="2"/>
      <c r="OE937" s="2"/>
      <c r="OF937" s="2"/>
      <c r="OG937" s="2"/>
      <c r="OH937" s="2"/>
      <c r="OI937" s="2"/>
      <c r="OJ937" s="2"/>
      <c r="OK937" s="2"/>
      <c r="OL937" s="2"/>
      <c r="OM937" s="2"/>
      <c r="ON937" s="2"/>
      <c r="OO937" s="2"/>
      <c r="OP937" s="2"/>
      <c r="OQ937" s="2"/>
      <c r="OR937" s="2"/>
      <c r="OS937" s="2"/>
      <c r="OT937" s="2"/>
      <c r="OU937" s="2"/>
      <c r="OV937" s="2"/>
      <c r="OW937" s="2"/>
      <c r="OX937" s="2"/>
      <c r="OY937" s="2"/>
      <c r="OZ937" s="2"/>
      <c r="PA937" s="2"/>
      <c r="PB937" s="2"/>
      <c r="PC937" s="2"/>
      <c r="PD937" s="2"/>
      <c r="PE937" s="2"/>
      <c r="PF937" s="2"/>
      <c r="PG937" s="2"/>
      <c r="PH937" s="2"/>
      <c r="PI937" s="2"/>
      <c r="PJ937" s="2"/>
      <c r="PK937" s="2"/>
      <c r="PL937" s="2"/>
      <c r="PM937" s="2"/>
      <c r="PN937" s="2"/>
      <c r="PO937" s="2"/>
      <c r="PP937" s="2"/>
      <c r="PQ937" s="2"/>
      <c r="PR937" s="2"/>
      <c r="PS937" s="2"/>
      <c r="PT937" s="2"/>
      <c r="PU937" s="2"/>
      <c r="PV937" s="2"/>
      <c r="PW937" s="2"/>
      <c r="PX937" s="2"/>
      <c r="PY937" s="2"/>
      <c r="PZ937" s="2"/>
      <c r="QA937" s="2"/>
      <c r="QB937" s="2"/>
      <c r="QC937" s="2"/>
      <c r="QD937" s="2"/>
      <c r="QE937" s="2"/>
      <c r="QF937" s="2"/>
      <c r="QG937" s="2"/>
      <c r="QH937" s="2"/>
      <c r="QI937" s="2"/>
      <c r="QJ937" s="2"/>
      <c r="QK937" s="2"/>
      <c r="QL937" s="2"/>
      <c r="QM937" s="2"/>
      <c r="QN937" s="2"/>
      <c r="QO937" s="2"/>
      <c r="QP937" s="2"/>
      <c r="QQ937" s="2"/>
      <c r="QR937" s="2"/>
      <c r="QS937" s="2"/>
      <c r="QT937" s="2"/>
      <c r="QU937" s="2"/>
      <c r="QV937" s="2"/>
      <c r="QW937" s="2"/>
      <c r="QX937" s="2"/>
      <c r="QY937" s="2"/>
      <c r="QZ937" s="2"/>
      <c r="RA937" s="2"/>
      <c r="RB937" s="2"/>
      <c r="RC937" s="2"/>
      <c r="RD937" s="2"/>
      <c r="RE937" s="2"/>
      <c r="RF937" s="2"/>
      <c r="RG937" s="2"/>
      <c r="RH937" s="2"/>
      <c r="RI937" s="2"/>
      <c r="RJ937" s="2"/>
      <c r="RK937" s="2"/>
      <c r="RL937" s="2"/>
      <c r="RM937" s="2"/>
      <c r="RN937" s="2"/>
      <c r="RO937" s="2"/>
      <c r="RP937" s="2"/>
      <c r="RQ937" s="2"/>
      <c r="RR937" s="2"/>
      <c r="RS937" s="2"/>
      <c r="RT937" s="2"/>
      <c r="RU937" s="2"/>
      <c r="RV937" s="2"/>
      <c r="RW937" s="2"/>
      <c r="RX937" s="2"/>
      <c r="RY937" s="2"/>
      <c r="RZ937" s="2"/>
      <c r="SA937" s="2"/>
      <c r="SB937" s="2"/>
      <c r="SC937" s="2"/>
      <c r="SD937" s="2"/>
      <c r="SE937" s="2"/>
      <c r="SF937" s="2"/>
      <c r="SG937" s="2"/>
      <c r="SH937" s="2"/>
      <c r="SI937" s="2"/>
      <c r="SJ937" s="2"/>
      <c r="SK937" s="2"/>
      <c r="SL937" s="2"/>
      <c r="SM937" s="2"/>
      <c r="SN937" s="2"/>
      <c r="SO937" s="2"/>
      <c r="SP937" s="2"/>
      <c r="SQ937" s="2"/>
      <c r="SR937" s="2"/>
      <c r="SS937" s="2"/>
      <c r="ST937" s="2"/>
      <c r="SU937" s="2"/>
      <c r="SV937" s="2"/>
      <c r="SW937" s="2"/>
      <c r="SX937" s="2"/>
      <c r="SY937" s="2"/>
      <c r="SZ937" s="2"/>
      <c r="TA937" s="2"/>
      <c r="TB937" s="2"/>
      <c r="TC937" s="2"/>
      <c r="TD937" s="2"/>
      <c r="TE937" s="2"/>
      <c r="TF937" s="2"/>
      <c r="TG937" s="2"/>
      <c r="TH937" s="2"/>
      <c r="TI937" s="2"/>
      <c r="TJ937" s="2"/>
      <c r="TK937" s="2"/>
      <c r="TL937" s="2"/>
      <c r="TM937" s="2"/>
      <c r="TN937" s="2"/>
      <c r="TO937" s="2"/>
      <c r="TP937" s="2"/>
      <c r="TQ937" s="2"/>
      <c r="TR937" s="2"/>
      <c r="TS937" s="2"/>
      <c r="TT937" s="2"/>
      <c r="TU937" s="2"/>
      <c r="TV937" s="2"/>
      <c r="TW937" s="2"/>
      <c r="TX937" s="2"/>
      <c r="TY937" s="2"/>
      <c r="TZ937" s="2"/>
      <c r="UA937" s="2"/>
      <c r="UB937" s="2"/>
      <c r="UC937" s="2"/>
      <c r="UD937" s="2"/>
      <c r="UE937" s="2"/>
      <c r="UF937" s="2"/>
      <c r="UG937" s="2"/>
      <c r="UH937" s="2"/>
      <c r="UI937" s="2"/>
      <c r="UJ937" s="2"/>
      <c r="UK937" s="2"/>
      <c r="UL937" s="2"/>
      <c r="UM937" s="2"/>
      <c r="UN937" s="2"/>
      <c r="UO937" s="2"/>
      <c r="UP937" s="2"/>
      <c r="UQ937" s="2"/>
      <c r="UR937" s="2"/>
      <c r="US937" s="2"/>
      <c r="UT937" s="2"/>
      <c r="UU937" s="2"/>
      <c r="UV937" s="2"/>
      <c r="UW937" s="2"/>
      <c r="UX937" s="2"/>
      <c r="UY937" s="2"/>
      <c r="UZ937" s="2"/>
      <c r="VA937" s="2"/>
      <c r="VB937" s="2"/>
      <c r="VC937" s="2"/>
      <c r="VD937" s="2"/>
      <c r="VE937" s="2"/>
      <c r="VF937" s="2"/>
      <c r="VG937" s="2"/>
      <c r="VH937" s="2"/>
      <c r="VI937" s="2"/>
      <c r="VJ937" s="2"/>
      <c r="VK937" s="2"/>
      <c r="VL937" s="2"/>
      <c r="VM937" s="2"/>
      <c r="VN937" s="2"/>
      <c r="VO937" s="2"/>
      <c r="VP937" s="2"/>
      <c r="VQ937" s="2"/>
      <c r="VR937" s="2"/>
      <c r="VS937" s="2"/>
      <c r="VT937" s="2"/>
      <c r="VU937" s="2"/>
      <c r="VV937" s="2"/>
      <c r="VW937" s="2"/>
      <c r="VX937" s="2"/>
      <c r="VY937" s="2"/>
      <c r="VZ937" s="2"/>
      <c r="WA937" s="2"/>
      <c r="WB937" s="2"/>
      <c r="WC937" s="2"/>
      <c r="WD937" s="2"/>
      <c r="WE937" s="2"/>
      <c r="WF937" s="2"/>
      <c r="WG937" s="2"/>
      <c r="WH937" s="2"/>
      <c r="WI937" s="2"/>
      <c r="WJ937" s="2"/>
      <c r="WK937" s="2"/>
      <c r="WL937" s="2"/>
      <c r="WM937" s="2"/>
      <c r="WN937" s="2"/>
      <c r="WO937" s="2"/>
      <c r="WP937" s="2"/>
      <c r="WQ937" s="2"/>
      <c r="WR937" s="2"/>
      <c r="WS937" s="2"/>
      <c r="WT937" s="2"/>
      <c r="WU937" s="2"/>
      <c r="WV937" s="2"/>
      <c r="WW937" s="2"/>
      <c r="WX937" s="2"/>
      <c r="WY937" s="2"/>
      <c r="WZ937" s="2"/>
      <c r="XA937" s="2"/>
      <c r="XB937" s="2"/>
      <c r="XC937" s="2"/>
      <c r="XD937" s="2"/>
      <c r="XE937" s="2"/>
      <c r="XF937" s="2"/>
      <c r="XG937" s="2"/>
      <c r="XH937" s="2"/>
      <c r="XI937" s="2"/>
      <c r="XJ937" s="2"/>
      <c r="XK937" s="2"/>
      <c r="XL937" s="2"/>
      <c r="XM937" s="2"/>
      <c r="XN937" s="2"/>
      <c r="XO937" s="2"/>
      <c r="XP937" s="2"/>
      <c r="XQ937" s="2"/>
      <c r="XR937" s="2"/>
      <c r="XS937" s="2"/>
      <c r="XT937" s="2"/>
      <c r="XU937" s="2"/>
      <c r="XV937" s="2"/>
      <c r="XW937" s="2"/>
      <c r="XX937" s="2"/>
      <c r="XY937" s="2"/>
      <c r="XZ937" s="2"/>
      <c r="YA937" s="2"/>
      <c r="YB937" s="2"/>
      <c r="YC937" s="2"/>
      <c r="YD937" s="2"/>
      <c r="YE937" s="2"/>
      <c r="YF937" s="2"/>
      <c r="YG937" s="2"/>
      <c r="YH937" s="2"/>
      <c r="YI937" s="2"/>
      <c r="YJ937" s="2"/>
      <c r="YK937" s="2"/>
      <c r="YL937" s="2"/>
      <c r="YM937" s="2"/>
      <c r="YN937" s="2"/>
      <c r="YO937" s="2"/>
      <c r="YP937" s="2"/>
      <c r="YQ937" s="2"/>
      <c r="YR937" s="2"/>
      <c r="YS937" s="2"/>
      <c r="YT937" s="2"/>
      <c r="YU937" s="2"/>
      <c r="YV937" s="2"/>
      <c r="YW937" s="2"/>
      <c r="YX937" s="2"/>
      <c r="YY937" s="2"/>
      <c r="YZ937" s="2"/>
      <c r="ZA937" s="2"/>
      <c r="ZB937" s="2"/>
      <c r="ZC937" s="2"/>
      <c r="ZD937" s="2"/>
      <c r="ZE937" s="2"/>
      <c r="ZF937" s="2"/>
      <c r="ZG937" s="2"/>
      <c r="ZH937" s="2"/>
      <c r="ZI937" s="2"/>
      <c r="ZJ937" s="2"/>
      <c r="ZK937" s="2"/>
      <c r="ZL937" s="2"/>
      <c r="ZM937" s="2"/>
      <c r="ZN937" s="2"/>
      <c r="ZO937" s="2"/>
      <c r="ZP937" s="2"/>
      <c r="ZQ937" s="2"/>
      <c r="ZR937" s="2"/>
      <c r="ZS937" s="2"/>
      <c r="ZT937" s="2"/>
      <c r="ZU937" s="2"/>
      <c r="ZV937" s="2"/>
      <c r="ZW937" s="2"/>
      <c r="ZX937" s="2"/>
      <c r="ZY937" s="2"/>
      <c r="ZZ937" s="2"/>
      <c r="AAA937" s="2"/>
      <c r="AAB937" s="2"/>
      <c r="AAC937" s="2"/>
      <c r="AAD937" s="2"/>
      <c r="AAE937" s="2"/>
      <c r="AAF937" s="2"/>
      <c r="AAG937" s="2"/>
      <c r="AAH937" s="2"/>
      <c r="AAI937" s="2"/>
      <c r="AAJ937" s="2"/>
      <c r="AAK937" s="2"/>
      <c r="AAL937" s="2"/>
      <c r="AAM937" s="2"/>
      <c r="AAN937" s="2"/>
      <c r="AAO937" s="2"/>
      <c r="AAP937" s="2"/>
      <c r="AAQ937" s="2"/>
      <c r="AAR937" s="2"/>
      <c r="AAS937" s="2"/>
      <c r="AAT937" s="2"/>
      <c r="AAU937" s="2"/>
      <c r="AAV937" s="2"/>
      <c r="AAW937" s="2"/>
      <c r="AAX937" s="2"/>
      <c r="AAY937" s="2"/>
      <c r="AAZ937" s="2"/>
      <c r="ABA937" s="2"/>
      <c r="ABB937" s="2"/>
      <c r="ABC937" s="2"/>
      <c r="ABD937" s="2"/>
      <c r="ABE937" s="2"/>
      <c r="ABF937" s="2"/>
      <c r="ABG937" s="2"/>
      <c r="ABH937" s="2"/>
      <c r="ABI937" s="2"/>
      <c r="ABJ937" s="2"/>
      <c r="ABK937" s="2"/>
      <c r="ABL937" s="2"/>
      <c r="ABM937" s="2"/>
      <c r="ABN937" s="2"/>
      <c r="ABO937" s="2"/>
      <c r="ABP937" s="2"/>
      <c r="ABQ937" s="2"/>
      <c r="ABR937" s="2"/>
      <c r="ABS937" s="2"/>
      <c r="ABT937" s="2"/>
      <c r="ABU937" s="2"/>
      <c r="ABV937" s="2"/>
      <c r="ABW937" s="2"/>
      <c r="ABX937" s="2"/>
      <c r="ABY937" s="2"/>
      <c r="ABZ937" s="2"/>
      <c r="ACA937" s="2"/>
      <c r="ACB937" s="2"/>
      <c r="ACC937" s="2"/>
      <c r="ACD937" s="2"/>
      <c r="ACE937" s="2"/>
      <c r="ACF937" s="2"/>
      <c r="ACG937" s="2"/>
      <c r="ACH937" s="2"/>
      <c r="ACI937" s="2"/>
      <c r="ACJ937" s="2"/>
      <c r="ACK937" s="2"/>
      <c r="ACL937" s="2"/>
      <c r="ACM937" s="2"/>
      <c r="ACN937" s="2"/>
      <c r="ACO937" s="2"/>
      <c r="ACP937" s="2"/>
      <c r="ACQ937" s="2"/>
      <c r="ACR937" s="2"/>
      <c r="ACS937" s="2"/>
      <c r="ACT937" s="2"/>
      <c r="ACU937" s="2"/>
      <c r="ACV937" s="2"/>
      <c r="ACW937" s="2"/>
      <c r="ACX937" s="2"/>
      <c r="ACY937" s="2"/>
      <c r="ACZ937" s="2"/>
      <c r="ADA937" s="2"/>
      <c r="ADB937" s="2"/>
      <c r="ADC937" s="2"/>
      <c r="ADD937" s="2"/>
      <c r="ADE937" s="2"/>
      <c r="ADF937" s="2"/>
      <c r="ADG937" s="2"/>
      <c r="ADH937" s="2"/>
      <c r="ADI937" s="2"/>
      <c r="ADJ937" s="2"/>
      <c r="ADK937" s="2"/>
      <c r="ADL937" s="2"/>
      <c r="ADM937" s="2"/>
      <c r="ADN937" s="2"/>
      <c r="ADO937" s="2"/>
      <c r="ADP937" s="2"/>
      <c r="ADQ937" s="2"/>
      <c r="ADR937" s="2"/>
      <c r="ADS937" s="2"/>
      <c r="ADT937" s="2"/>
      <c r="ADU937" s="2"/>
      <c r="ADV937" s="2"/>
      <c r="ADW937" s="2"/>
      <c r="ADX937" s="2"/>
      <c r="ADY937" s="2"/>
      <c r="ADZ937" s="2"/>
      <c r="AEA937" s="2"/>
      <c r="AEB937" s="2"/>
      <c r="AEC937" s="2"/>
      <c r="AED937" s="2"/>
      <c r="AEE937" s="2"/>
      <c r="AEF937" s="2"/>
      <c r="AEG937" s="2"/>
      <c r="AEH937" s="2"/>
      <c r="AEI937" s="2"/>
      <c r="AEJ937" s="2"/>
      <c r="AEK937" s="2"/>
      <c r="AEL937" s="2"/>
      <c r="AEM937" s="2"/>
      <c r="AEN937" s="2"/>
      <c r="AEO937" s="2"/>
      <c r="AEP937" s="2"/>
      <c r="AEQ937" s="2"/>
      <c r="AER937" s="2"/>
      <c r="AES937" s="2"/>
      <c r="AET937" s="2"/>
      <c r="AEU937" s="2"/>
      <c r="AEV937" s="2"/>
      <c r="AEW937" s="2"/>
      <c r="AEX937" s="2"/>
      <c r="AEY937" s="2"/>
      <c r="AEZ937" s="2"/>
      <c r="AFA937" s="2"/>
      <c r="AFB937" s="2"/>
      <c r="AFC937" s="2"/>
      <c r="AFD937" s="2"/>
      <c r="AFE937" s="2"/>
      <c r="AFF937" s="2"/>
      <c r="AFG937" s="2"/>
      <c r="AFH937" s="2"/>
      <c r="AFI937" s="2"/>
      <c r="AFJ937" s="2"/>
      <c r="AFK937" s="2"/>
      <c r="AFL937" s="2"/>
      <c r="AFM937" s="2"/>
      <c r="AFN937" s="2"/>
      <c r="AFO937" s="2"/>
      <c r="AFP937" s="2"/>
      <c r="AFQ937" s="2"/>
      <c r="AFR937" s="2"/>
      <c r="AFS937" s="2"/>
      <c r="AFT937" s="2"/>
      <c r="AFU937" s="2"/>
      <c r="AFV937" s="2"/>
      <c r="AFW937" s="2"/>
      <c r="AFX937" s="2"/>
      <c r="AFY937" s="2"/>
      <c r="AFZ937" s="2"/>
      <c r="AGA937" s="2"/>
      <c r="AGB937" s="2"/>
      <c r="AGC937" s="2"/>
      <c r="AGD937" s="2"/>
      <c r="AGE937" s="2"/>
      <c r="AGF937" s="2"/>
      <c r="AGG937" s="2"/>
      <c r="AGH937" s="2"/>
      <c r="AGI937" s="2"/>
      <c r="AGJ937" s="2"/>
      <c r="AGK937" s="2"/>
      <c r="AGL937" s="2"/>
      <c r="AGM937" s="2"/>
      <c r="AGN937" s="2"/>
      <c r="AGO937" s="2"/>
      <c r="AGP937" s="2"/>
      <c r="AGQ937" s="2"/>
      <c r="AGR937" s="2"/>
      <c r="AGS937" s="2"/>
      <c r="AGT937" s="2"/>
      <c r="AGU937" s="2"/>
      <c r="AGV937" s="2"/>
      <c r="AGW937" s="2"/>
      <c r="AGX937" s="2"/>
      <c r="AGY937" s="2"/>
      <c r="AGZ937" s="2"/>
      <c r="AHA937" s="2"/>
      <c r="AHB937" s="2"/>
      <c r="AHC937" s="2"/>
      <c r="AHD937" s="2"/>
      <c r="AHE937" s="2"/>
      <c r="AHF937" s="2"/>
      <c r="AHG937" s="2"/>
      <c r="AHH937" s="2"/>
      <c r="AHI937" s="2"/>
      <c r="AHJ937" s="2"/>
      <c r="AHK937" s="2"/>
      <c r="AHL937" s="2"/>
      <c r="AHM937" s="2"/>
      <c r="AHN937" s="2"/>
      <c r="AHO937" s="2"/>
      <c r="AHP937" s="2"/>
      <c r="AHQ937" s="2"/>
      <c r="AHR937" s="2"/>
      <c r="AHS937" s="2"/>
      <c r="AHT937" s="2"/>
      <c r="AHU937" s="2"/>
      <c r="AHV937" s="2"/>
      <c r="AHW937" s="2"/>
      <c r="AHX937" s="2"/>
      <c r="AHY937" s="2"/>
      <c r="AHZ937" s="2"/>
      <c r="AIA937" s="2"/>
      <c r="AIB937" s="2"/>
      <c r="AIC937" s="2"/>
      <c r="AID937" s="2"/>
      <c r="AIE937" s="2"/>
      <c r="AIF937" s="2"/>
      <c r="AIG937" s="2"/>
      <c r="AIH937" s="2"/>
      <c r="AII937" s="2"/>
      <c r="AIJ937" s="2"/>
      <c r="AIK937" s="2"/>
      <c r="AIL937" s="2"/>
      <c r="AIM937" s="2"/>
      <c r="AIN937" s="2"/>
      <c r="AIO937" s="2"/>
      <c r="AIP937" s="2"/>
      <c r="AIQ937" s="2"/>
      <c r="AIR937" s="2"/>
      <c r="AIS937" s="2"/>
      <c r="AIT937" s="2"/>
      <c r="AIU937" s="2"/>
      <c r="AIV937" s="2"/>
      <c r="AIW937" s="2"/>
      <c r="AIX937" s="2"/>
      <c r="AIY937" s="2"/>
      <c r="AIZ937" s="2"/>
      <c r="AJA937" s="2"/>
      <c r="AJB937" s="2"/>
      <c r="AJC937" s="2"/>
      <c r="AJD937" s="2"/>
      <c r="AJE937" s="2"/>
      <c r="AJF937" s="2"/>
      <c r="AJG937" s="2"/>
      <c r="AJH937" s="2"/>
      <c r="AJI937" s="2"/>
      <c r="AJJ937" s="2"/>
      <c r="AJK937" s="2"/>
      <c r="AJL937" s="2"/>
      <c r="AJM937" s="2"/>
      <c r="AJN937" s="2"/>
      <c r="AJO937" s="2"/>
      <c r="AJP937" s="2"/>
      <c r="AJQ937" s="2"/>
      <c r="AJR937" s="2"/>
      <c r="AJS937" s="2"/>
      <c r="AJT937" s="2"/>
      <c r="AJU937" s="2"/>
      <c r="AJV937" s="2"/>
      <c r="AJW937" s="2"/>
      <c r="AJX937" s="2"/>
      <c r="AJY937" s="2"/>
      <c r="AJZ937" s="2"/>
      <c r="AKA937" s="2"/>
      <c r="AKB937" s="2"/>
      <c r="AKC937" s="2"/>
      <c r="AKD937" s="2"/>
      <c r="AKE937" s="2"/>
      <c r="AKF937" s="2"/>
      <c r="AKG937" s="2"/>
      <c r="AKH937" s="2"/>
      <c r="AKI937" s="2"/>
      <c r="AKJ937" s="2"/>
      <c r="AKK937" s="2"/>
      <c r="AKL937" s="2"/>
      <c r="AKM937" s="2"/>
      <c r="AKN937" s="2"/>
      <c r="AKO937" s="2"/>
      <c r="AKP937" s="2"/>
      <c r="AKQ937" s="2"/>
      <c r="AKR937" s="2"/>
      <c r="AKS937" s="2"/>
      <c r="AKT937" s="2"/>
      <c r="AKU937" s="2"/>
      <c r="AKV937" s="2"/>
      <c r="AKW937" s="2"/>
      <c r="AKX937" s="2"/>
      <c r="AKY937" s="2"/>
      <c r="AKZ937" s="2"/>
      <c r="ALA937" s="2"/>
      <c r="ALB937" s="2"/>
      <c r="ALC937" s="2"/>
      <c r="ALD937" s="2"/>
      <c r="ALE937" s="2"/>
      <c r="ALF937" s="2"/>
      <c r="ALG937" s="2"/>
      <c r="ALH937" s="2"/>
      <c r="ALI937" s="2"/>
      <c r="ALJ937" s="2"/>
      <c r="ALK937" s="2"/>
      <c r="ALL937" s="2"/>
      <c r="ALM937" s="2"/>
      <c r="ALN937" s="2"/>
      <c r="ALO937" s="2"/>
      <c r="ALP937" s="2"/>
      <c r="ALQ937" s="2"/>
      <c r="ALR937" s="2"/>
      <c r="ALS937" s="2"/>
      <c r="ALT937" s="2"/>
      <c r="ALU937" s="2"/>
      <c r="ALV937" s="2"/>
      <c r="ALW937" s="2"/>
      <c r="ALX937" s="2"/>
      <c r="ALY937" s="2"/>
      <c r="ALZ937" s="2"/>
      <c r="AMA937" s="2"/>
      <c r="AMB937" s="2"/>
      <c r="AMC937" s="2"/>
      <c r="AMD937" s="2"/>
      <c r="AME937" s="2"/>
      <c r="AMF937" s="2"/>
      <c r="AMG937" s="2"/>
      <c r="AMH937" s="2"/>
      <c r="AMI937" s="2"/>
      <c r="AMJ937" s="2"/>
    </row>
    <row r="938" s="1" customFormat="1" ht="27.75" customHeight="1" spans="1:102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K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  <c r="KY938" s="2"/>
      <c r="KZ938" s="2"/>
      <c r="LA938" s="2"/>
      <c r="LB938" s="2"/>
      <c r="LC938" s="2"/>
      <c r="LD938" s="2"/>
      <c r="LE938" s="2"/>
      <c r="LF938" s="2"/>
      <c r="LG938" s="2"/>
      <c r="LH938" s="2"/>
      <c r="LI938" s="2"/>
      <c r="LJ938" s="2"/>
      <c r="LK938" s="2"/>
      <c r="LL938" s="2"/>
      <c r="LM938" s="2"/>
      <c r="LN938" s="2"/>
      <c r="LO938" s="2"/>
      <c r="LP938" s="2"/>
      <c r="LQ938" s="2"/>
      <c r="LR938" s="2"/>
      <c r="LS938" s="2"/>
      <c r="LT938" s="2"/>
      <c r="LU938" s="2"/>
      <c r="LV938" s="2"/>
      <c r="LW938" s="2"/>
      <c r="LX938" s="2"/>
      <c r="LY938" s="2"/>
      <c r="LZ938" s="2"/>
      <c r="MA938" s="2"/>
      <c r="MB938" s="2"/>
      <c r="MC938" s="2"/>
      <c r="MD938" s="2"/>
      <c r="ME938" s="2"/>
      <c r="MF938" s="2"/>
      <c r="MG938" s="2"/>
      <c r="MH938" s="2"/>
      <c r="MI938" s="2"/>
      <c r="MJ938" s="2"/>
      <c r="MK938" s="2"/>
      <c r="ML938" s="2"/>
      <c r="MM938" s="2"/>
      <c r="MN938" s="2"/>
      <c r="MO938" s="2"/>
      <c r="MP938" s="2"/>
      <c r="MQ938" s="2"/>
      <c r="MR938" s="2"/>
      <c r="MS938" s="2"/>
      <c r="MT938" s="2"/>
      <c r="MU938" s="2"/>
      <c r="MV938" s="2"/>
      <c r="MW938" s="2"/>
      <c r="MX938" s="2"/>
      <c r="MY938" s="2"/>
      <c r="MZ938" s="2"/>
      <c r="NA938" s="2"/>
      <c r="NB938" s="2"/>
      <c r="NC938" s="2"/>
      <c r="ND938" s="2"/>
      <c r="NE938" s="2"/>
      <c r="NF938" s="2"/>
      <c r="NG938" s="2"/>
      <c r="NH938" s="2"/>
      <c r="NI938" s="2"/>
      <c r="NJ938" s="2"/>
      <c r="NK938" s="2"/>
      <c r="NL938" s="2"/>
      <c r="NM938" s="2"/>
      <c r="NN938" s="2"/>
      <c r="NO938" s="2"/>
      <c r="NP938" s="2"/>
      <c r="NQ938" s="2"/>
      <c r="NR938" s="2"/>
      <c r="NS938" s="2"/>
      <c r="NT938" s="2"/>
      <c r="NU938" s="2"/>
      <c r="NV938" s="2"/>
      <c r="NW938" s="2"/>
      <c r="NX938" s="2"/>
      <c r="NY938" s="2"/>
      <c r="NZ938" s="2"/>
      <c r="OA938" s="2"/>
      <c r="OB938" s="2"/>
      <c r="OC938" s="2"/>
      <c r="OD938" s="2"/>
      <c r="OE938" s="2"/>
      <c r="OF938" s="2"/>
      <c r="OG938" s="2"/>
      <c r="OH938" s="2"/>
      <c r="OI938" s="2"/>
      <c r="OJ938" s="2"/>
      <c r="OK938" s="2"/>
      <c r="OL938" s="2"/>
      <c r="OM938" s="2"/>
      <c r="ON938" s="2"/>
      <c r="OO938" s="2"/>
      <c r="OP938" s="2"/>
      <c r="OQ938" s="2"/>
      <c r="OR938" s="2"/>
      <c r="OS938" s="2"/>
      <c r="OT938" s="2"/>
      <c r="OU938" s="2"/>
      <c r="OV938" s="2"/>
      <c r="OW938" s="2"/>
      <c r="OX938" s="2"/>
      <c r="OY938" s="2"/>
      <c r="OZ938" s="2"/>
      <c r="PA938" s="2"/>
      <c r="PB938" s="2"/>
      <c r="PC938" s="2"/>
      <c r="PD938" s="2"/>
      <c r="PE938" s="2"/>
      <c r="PF938" s="2"/>
      <c r="PG938" s="2"/>
      <c r="PH938" s="2"/>
      <c r="PI938" s="2"/>
      <c r="PJ938" s="2"/>
      <c r="PK938" s="2"/>
      <c r="PL938" s="2"/>
      <c r="PM938" s="2"/>
      <c r="PN938" s="2"/>
      <c r="PO938" s="2"/>
      <c r="PP938" s="2"/>
      <c r="PQ938" s="2"/>
      <c r="PR938" s="2"/>
      <c r="PS938" s="2"/>
      <c r="PT938" s="2"/>
      <c r="PU938" s="2"/>
      <c r="PV938" s="2"/>
      <c r="PW938" s="2"/>
      <c r="PX938" s="2"/>
      <c r="PY938" s="2"/>
      <c r="PZ938" s="2"/>
      <c r="QA938" s="2"/>
      <c r="QB938" s="2"/>
      <c r="QC938" s="2"/>
      <c r="QD938" s="2"/>
      <c r="QE938" s="2"/>
      <c r="QF938" s="2"/>
      <c r="QG938" s="2"/>
      <c r="QH938" s="2"/>
      <c r="QI938" s="2"/>
      <c r="QJ938" s="2"/>
      <c r="QK938" s="2"/>
      <c r="QL938" s="2"/>
      <c r="QM938" s="2"/>
      <c r="QN938" s="2"/>
      <c r="QO938" s="2"/>
      <c r="QP938" s="2"/>
      <c r="QQ938" s="2"/>
      <c r="QR938" s="2"/>
      <c r="QS938" s="2"/>
      <c r="QT938" s="2"/>
      <c r="QU938" s="2"/>
      <c r="QV938" s="2"/>
      <c r="QW938" s="2"/>
      <c r="QX938" s="2"/>
      <c r="QY938" s="2"/>
      <c r="QZ938" s="2"/>
      <c r="RA938" s="2"/>
      <c r="RB938" s="2"/>
      <c r="RC938" s="2"/>
      <c r="RD938" s="2"/>
      <c r="RE938" s="2"/>
      <c r="RF938" s="2"/>
      <c r="RG938" s="2"/>
      <c r="RH938" s="2"/>
      <c r="RI938" s="2"/>
      <c r="RJ938" s="2"/>
      <c r="RK938" s="2"/>
      <c r="RL938" s="2"/>
      <c r="RM938" s="2"/>
      <c r="RN938" s="2"/>
      <c r="RO938" s="2"/>
      <c r="RP938" s="2"/>
      <c r="RQ938" s="2"/>
      <c r="RR938" s="2"/>
      <c r="RS938" s="2"/>
      <c r="RT938" s="2"/>
      <c r="RU938" s="2"/>
      <c r="RV938" s="2"/>
      <c r="RW938" s="2"/>
      <c r="RX938" s="2"/>
      <c r="RY938" s="2"/>
      <c r="RZ938" s="2"/>
      <c r="SA938" s="2"/>
      <c r="SB938" s="2"/>
      <c r="SC938" s="2"/>
      <c r="SD938" s="2"/>
      <c r="SE938" s="2"/>
      <c r="SF938" s="2"/>
      <c r="SG938" s="2"/>
      <c r="SH938" s="2"/>
      <c r="SI938" s="2"/>
      <c r="SJ938" s="2"/>
      <c r="SK938" s="2"/>
      <c r="SL938" s="2"/>
      <c r="SM938" s="2"/>
      <c r="SN938" s="2"/>
      <c r="SO938" s="2"/>
      <c r="SP938" s="2"/>
      <c r="SQ938" s="2"/>
      <c r="SR938" s="2"/>
      <c r="SS938" s="2"/>
      <c r="ST938" s="2"/>
      <c r="SU938" s="2"/>
      <c r="SV938" s="2"/>
      <c r="SW938" s="2"/>
      <c r="SX938" s="2"/>
      <c r="SY938" s="2"/>
      <c r="SZ938" s="2"/>
      <c r="TA938" s="2"/>
      <c r="TB938" s="2"/>
      <c r="TC938" s="2"/>
      <c r="TD938" s="2"/>
      <c r="TE938" s="2"/>
      <c r="TF938" s="2"/>
      <c r="TG938" s="2"/>
      <c r="TH938" s="2"/>
      <c r="TI938" s="2"/>
      <c r="TJ938" s="2"/>
      <c r="TK938" s="2"/>
      <c r="TL938" s="2"/>
      <c r="TM938" s="2"/>
      <c r="TN938" s="2"/>
      <c r="TO938" s="2"/>
      <c r="TP938" s="2"/>
      <c r="TQ938" s="2"/>
      <c r="TR938" s="2"/>
      <c r="TS938" s="2"/>
      <c r="TT938" s="2"/>
      <c r="TU938" s="2"/>
      <c r="TV938" s="2"/>
      <c r="TW938" s="2"/>
      <c r="TX938" s="2"/>
      <c r="TY938" s="2"/>
      <c r="TZ938" s="2"/>
      <c r="UA938" s="2"/>
      <c r="UB938" s="2"/>
      <c r="UC938" s="2"/>
      <c r="UD938" s="2"/>
      <c r="UE938" s="2"/>
      <c r="UF938" s="2"/>
      <c r="UG938" s="2"/>
      <c r="UH938" s="2"/>
      <c r="UI938" s="2"/>
      <c r="UJ938" s="2"/>
      <c r="UK938" s="2"/>
      <c r="UL938" s="2"/>
      <c r="UM938" s="2"/>
      <c r="UN938" s="2"/>
      <c r="UO938" s="2"/>
      <c r="UP938" s="2"/>
      <c r="UQ938" s="2"/>
      <c r="UR938" s="2"/>
      <c r="US938" s="2"/>
      <c r="UT938" s="2"/>
      <c r="UU938" s="2"/>
      <c r="UV938" s="2"/>
      <c r="UW938" s="2"/>
      <c r="UX938" s="2"/>
      <c r="UY938" s="2"/>
      <c r="UZ938" s="2"/>
      <c r="VA938" s="2"/>
      <c r="VB938" s="2"/>
      <c r="VC938" s="2"/>
      <c r="VD938" s="2"/>
      <c r="VE938" s="2"/>
      <c r="VF938" s="2"/>
      <c r="VG938" s="2"/>
      <c r="VH938" s="2"/>
      <c r="VI938" s="2"/>
      <c r="VJ938" s="2"/>
      <c r="VK938" s="2"/>
      <c r="VL938" s="2"/>
      <c r="VM938" s="2"/>
      <c r="VN938" s="2"/>
      <c r="VO938" s="2"/>
      <c r="VP938" s="2"/>
      <c r="VQ938" s="2"/>
      <c r="VR938" s="2"/>
      <c r="VS938" s="2"/>
      <c r="VT938" s="2"/>
      <c r="VU938" s="2"/>
      <c r="VV938" s="2"/>
      <c r="VW938" s="2"/>
      <c r="VX938" s="2"/>
      <c r="VY938" s="2"/>
      <c r="VZ938" s="2"/>
      <c r="WA938" s="2"/>
      <c r="WB938" s="2"/>
      <c r="WC938" s="2"/>
      <c r="WD938" s="2"/>
      <c r="WE938" s="2"/>
      <c r="WF938" s="2"/>
      <c r="WG938" s="2"/>
      <c r="WH938" s="2"/>
      <c r="WI938" s="2"/>
      <c r="WJ938" s="2"/>
      <c r="WK938" s="2"/>
      <c r="WL938" s="2"/>
      <c r="WM938" s="2"/>
      <c r="WN938" s="2"/>
      <c r="WO938" s="2"/>
      <c r="WP938" s="2"/>
      <c r="WQ938" s="2"/>
      <c r="WR938" s="2"/>
      <c r="WS938" s="2"/>
      <c r="WT938" s="2"/>
      <c r="WU938" s="2"/>
      <c r="WV938" s="2"/>
      <c r="WW938" s="2"/>
      <c r="WX938" s="2"/>
      <c r="WY938" s="2"/>
      <c r="WZ938" s="2"/>
      <c r="XA938" s="2"/>
      <c r="XB938" s="2"/>
      <c r="XC938" s="2"/>
      <c r="XD938" s="2"/>
      <c r="XE938" s="2"/>
      <c r="XF938" s="2"/>
      <c r="XG938" s="2"/>
      <c r="XH938" s="2"/>
      <c r="XI938" s="2"/>
      <c r="XJ938" s="2"/>
      <c r="XK938" s="2"/>
      <c r="XL938" s="2"/>
      <c r="XM938" s="2"/>
      <c r="XN938" s="2"/>
      <c r="XO938" s="2"/>
      <c r="XP938" s="2"/>
      <c r="XQ938" s="2"/>
      <c r="XR938" s="2"/>
      <c r="XS938" s="2"/>
      <c r="XT938" s="2"/>
      <c r="XU938" s="2"/>
      <c r="XV938" s="2"/>
      <c r="XW938" s="2"/>
      <c r="XX938" s="2"/>
      <c r="XY938" s="2"/>
      <c r="XZ938" s="2"/>
      <c r="YA938" s="2"/>
      <c r="YB938" s="2"/>
      <c r="YC938" s="2"/>
      <c r="YD938" s="2"/>
      <c r="YE938" s="2"/>
      <c r="YF938" s="2"/>
      <c r="YG938" s="2"/>
      <c r="YH938" s="2"/>
      <c r="YI938" s="2"/>
      <c r="YJ938" s="2"/>
      <c r="YK938" s="2"/>
      <c r="YL938" s="2"/>
      <c r="YM938" s="2"/>
      <c r="YN938" s="2"/>
      <c r="YO938" s="2"/>
      <c r="YP938" s="2"/>
      <c r="YQ938" s="2"/>
      <c r="YR938" s="2"/>
      <c r="YS938" s="2"/>
      <c r="YT938" s="2"/>
      <c r="YU938" s="2"/>
      <c r="YV938" s="2"/>
      <c r="YW938" s="2"/>
      <c r="YX938" s="2"/>
      <c r="YY938" s="2"/>
      <c r="YZ938" s="2"/>
      <c r="ZA938" s="2"/>
      <c r="ZB938" s="2"/>
      <c r="ZC938" s="2"/>
      <c r="ZD938" s="2"/>
      <c r="ZE938" s="2"/>
      <c r="ZF938" s="2"/>
      <c r="ZG938" s="2"/>
      <c r="ZH938" s="2"/>
      <c r="ZI938" s="2"/>
      <c r="ZJ938" s="2"/>
      <c r="ZK938" s="2"/>
      <c r="ZL938" s="2"/>
      <c r="ZM938" s="2"/>
      <c r="ZN938" s="2"/>
      <c r="ZO938" s="2"/>
      <c r="ZP938" s="2"/>
      <c r="ZQ938" s="2"/>
      <c r="ZR938" s="2"/>
      <c r="ZS938" s="2"/>
      <c r="ZT938" s="2"/>
      <c r="ZU938" s="2"/>
      <c r="ZV938" s="2"/>
      <c r="ZW938" s="2"/>
      <c r="ZX938" s="2"/>
      <c r="ZY938" s="2"/>
      <c r="ZZ938" s="2"/>
      <c r="AAA938" s="2"/>
      <c r="AAB938" s="2"/>
      <c r="AAC938" s="2"/>
      <c r="AAD938" s="2"/>
      <c r="AAE938" s="2"/>
      <c r="AAF938" s="2"/>
      <c r="AAG938" s="2"/>
      <c r="AAH938" s="2"/>
      <c r="AAI938" s="2"/>
      <c r="AAJ938" s="2"/>
      <c r="AAK938" s="2"/>
      <c r="AAL938" s="2"/>
      <c r="AAM938" s="2"/>
      <c r="AAN938" s="2"/>
      <c r="AAO938" s="2"/>
      <c r="AAP938" s="2"/>
      <c r="AAQ938" s="2"/>
      <c r="AAR938" s="2"/>
      <c r="AAS938" s="2"/>
      <c r="AAT938" s="2"/>
      <c r="AAU938" s="2"/>
      <c r="AAV938" s="2"/>
      <c r="AAW938" s="2"/>
      <c r="AAX938" s="2"/>
      <c r="AAY938" s="2"/>
      <c r="AAZ938" s="2"/>
      <c r="ABA938" s="2"/>
      <c r="ABB938" s="2"/>
      <c r="ABC938" s="2"/>
      <c r="ABD938" s="2"/>
      <c r="ABE938" s="2"/>
      <c r="ABF938" s="2"/>
      <c r="ABG938" s="2"/>
      <c r="ABH938" s="2"/>
      <c r="ABI938" s="2"/>
      <c r="ABJ938" s="2"/>
      <c r="ABK938" s="2"/>
      <c r="ABL938" s="2"/>
      <c r="ABM938" s="2"/>
      <c r="ABN938" s="2"/>
      <c r="ABO938" s="2"/>
      <c r="ABP938" s="2"/>
      <c r="ABQ938" s="2"/>
      <c r="ABR938" s="2"/>
      <c r="ABS938" s="2"/>
      <c r="ABT938" s="2"/>
      <c r="ABU938" s="2"/>
      <c r="ABV938" s="2"/>
      <c r="ABW938" s="2"/>
      <c r="ABX938" s="2"/>
      <c r="ABY938" s="2"/>
      <c r="ABZ938" s="2"/>
      <c r="ACA938" s="2"/>
      <c r="ACB938" s="2"/>
      <c r="ACC938" s="2"/>
      <c r="ACD938" s="2"/>
      <c r="ACE938" s="2"/>
      <c r="ACF938" s="2"/>
      <c r="ACG938" s="2"/>
      <c r="ACH938" s="2"/>
      <c r="ACI938" s="2"/>
      <c r="ACJ938" s="2"/>
      <c r="ACK938" s="2"/>
      <c r="ACL938" s="2"/>
      <c r="ACM938" s="2"/>
      <c r="ACN938" s="2"/>
      <c r="ACO938" s="2"/>
      <c r="ACP938" s="2"/>
      <c r="ACQ938" s="2"/>
      <c r="ACR938" s="2"/>
      <c r="ACS938" s="2"/>
      <c r="ACT938" s="2"/>
      <c r="ACU938" s="2"/>
      <c r="ACV938" s="2"/>
      <c r="ACW938" s="2"/>
      <c r="ACX938" s="2"/>
      <c r="ACY938" s="2"/>
      <c r="ACZ938" s="2"/>
      <c r="ADA938" s="2"/>
      <c r="ADB938" s="2"/>
      <c r="ADC938" s="2"/>
      <c r="ADD938" s="2"/>
      <c r="ADE938" s="2"/>
      <c r="ADF938" s="2"/>
      <c r="ADG938" s="2"/>
      <c r="ADH938" s="2"/>
      <c r="ADI938" s="2"/>
      <c r="ADJ938" s="2"/>
      <c r="ADK938" s="2"/>
      <c r="ADL938" s="2"/>
      <c r="ADM938" s="2"/>
      <c r="ADN938" s="2"/>
      <c r="ADO938" s="2"/>
      <c r="ADP938" s="2"/>
      <c r="ADQ938" s="2"/>
      <c r="ADR938" s="2"/>
      <c r="ADS938" s="2"/>
      <c r="ADT938" s="2"/>
      <c r="ADU938" s="2"/>
      <c r="ADV938" s="2"/>
      <c r="ADW938" s="2"/>
      <c r="ADX938" s="2"/>
      <c r="ADY938" s="2"/>
      <c r="ADZ938" s="2"/>
      <c r="AEA938" s="2"/>
      <c r="AEB938" s="2"/>
      <c r="AEC938" s="2"/>
      <c r="AED938" s="2"/>
      <c r="AEE938" s="2"/>
      <c r="AEF938" s="2"/>
      <c r="AEG938" s="2"/>
      <c r="AEH938" s="2"/>
      <c r="AEI938" s="2"/>
      <c r="AEJ938" s="2"/>
      <c r="AEK938" s="2"/>
      <c r="AEL938" s="2"/>
      <c r="AEM938" s="2"/>
      <c r="AEN938" s="2"/>
      <c r="AEO938" s="2"/>
      <c r="AEP938" s="2"/>
      <c r="AEQ938" s="2"/>
      <c r="AER938" s="2"/>
      <c r="AES938" s="2"/>
      <c r="AET938" s="2"/>
      <c r="AEU938" s="2"/>
      <c r="AEV938" s="2"/>
      <c r="AEW938" s="2"/>
      <c r="AEX938" s="2"/>
      <c r="AEY938" s="2"/>
      <c r="AEZ938" s="2"/>
      <c r="AFA938" s="2"/>
      <c r="AFB938" s="2"/>
      <c r="AFC938" s="2"/>
      <c r="AFD938" s="2"/>
      <c r="AFE938" s="2"/>
      <c r="AFF938" s="2"/>
      <c r="AFG938" s="2"/>
      <c r="AFH938" s="2"/>
      <c r="AFI938" s="2"/>
      <c r="AFJ938" s="2"/>
      <c r="AFK938" s="2"/>
      <c r="AFL938" s="2"/>
      <c r="AFM938" s="2"/>
      <c r="AFN938" s="2"/>
      <c r="AFO938" s="2"/>
      <c r="AFP938" s="2"/>
      <c r="AFQ938" s="2"/>
      <c r="AFR938" s="2"/>
      <c r="AFS938" s="2"/>
      <c r="AFT938" s="2"/>
      <c r="AFU938" s="2"/>
      <c r="AFV938" s="2"/>
      <c r="AFW938" s="2"/>
      <c r="AFX938" s="2"/>
      <c r="AFY938" s="2"/>
      <c r="AFZ938" s="2"/>
      <c r="AGA938" s="2"/>
      <c r="AGB938" s="2"/>
      <c r="AGC938" s="2"/>
      <c r="AGD938" s="2"/>
      <c r="AGE938" s="2"/>
      <c r="AGF938" s="2"/>
      <c r="AGG938" s="2"/>
      <c r="AGH938" s="2"/>
      <c r="AGI938" s="2"/>
      <c r="AGJ938" s="2"/>
      <c r="AGK938" s="2"/>
      <c r="AGL938" s="2"/>
      <c r="AGM938" s="2"/>
      <c r="AGN938" s="2"/>
      <c r="AGO938" s="2"/>
      <c r="AGP938" s="2"/>
      <c r="AGQ938" s="2"/>
      <c r="AGR938" s="2"/>
      <c r="AGS938" s="2"/>
      <c r="AGT938" s="2"/>
      <c r="AGU938" s="2"/>
      <c r="AGV938" s="2"/>
      <c r="AGW938" s="2"/>
      <c r="AGX938" s="2"/>
      <c r="AGY938" s="2"/>
      <c r="AGZ938" s="2"/>
      <c r="AHA938" s="2"/>
      <c r="AHB938" s="2"/>
      <c r="AHC938" s="2"/>
      <c r="AHD938" s="2"/>
      <c r="AHE938" s="2"/>
      <c r="AHF938" s="2"/>
      <c r="AHG938" s="2"/>
      <c r="AHH938" s="2"/>
      <c r="AHI938" s="2"/>
      <c r="AHJ938" s="2"/>
      <c r="AHK938" s="2"/>
      <c r="AHL938" s="2"/>
      <c r="AHM938" s="2"/>
      <c r="AHN938" s="2"/>
      <c r="AHO938" s="2"/>
      <c r="AHP938" s="2"/>
      <c r="AHQ938" s="2"/>
      <c r="AHR938" s="2"/>
      <c r="AHS938" s="2"/>
      <c r="AHT938" s="2"/>
      <c r="AHU938" s="2"/>
      <c r="AHV938" s="2"/>
      <c r="AHW938" s="2"/>
      <c r="AHX938" s="2"/>
      <c r="AHY938" s="2"/>
      <c r="AHZ938" s="2"/>
      <c r="AIA938" s="2"/>
      <c r="AIB938" s="2"/>
      <c r="AIC938" s="2"/>
      <c r="AID938" s="2"/>
      <c r="AIE938" s="2"/>
      <c r="AIF938" s="2"/>
      <c r="AIG938" s="2"/>
      <c r="AIH938" s="2"/>
      <c r="AII938" s="2"/>
      <c r="AIJ938" s="2"/>
      <c r="AIK938" s="2"/>
      <c r="AIL938" s="2"/>
      <c r="AIM938" s="2"/>
      <c r="AIN938" s="2"/>
      <c r="AIO938" s="2"/>
      <c r="AIP938" s="2"/>
      <c r="AIQ938" s="2"/>
      <c r="AIR938" s="2"/>
      <c r="AIS938" s="2"/>
      <c r="AIT938" s="2"/>
      <c r="AIU938" s="2"/>
      <c r="AIV938" s="2"/>
      <c r="AIW938" s="2"/>
      <c r="AIX938" s="2"/>
      <c r="AIY938" s="2"/>
      <c r="AIZ938" s="2"/>
      <c r="AJA938" s="2"/>
      <c r="AJB938" s="2"/>
      <c r="AJC938" s="2"/>
      <c r="AJD938" s="2"/>
      <c r="AJE938" s="2"/>
      <c r="AJF938" s="2"/>
      <c r="AJG938" s="2"/>
      <c r="AJH938" s="2"/>
      <c r="AJI938" s="2"/>
      <c r="AJJ938" s="2"/>
      <c r="AJK938" s="2"/>
      <c r="AJL938" s="2"/>
      <c r="AJM938" s="2"/>
      <c r="AJN938" s="2"/>
      <c r="AJO938" s="2"/>
      <c r="AJP938" s="2"/>
      <c r="AJQ938" s="2"/>
      <c r="AJR938" s="2"/>
      <c r="AJS938" s="2"/>
      <c r="AJT938" s="2"/>
      <c r="AJU938" s="2"/>
      <c r="AJV938" s="2"/>
      <c r="AJW938" s="2"/>
      <c r="AJX938" s="2"/>
      <c r="AJY938" s="2"/>
      <c r="AJZ938" s="2"/>
      <c r="AKA938" s="2"/>
      <c r="AKB938" s="2"/>
      <c r="AKC938" s="2"/>
      <c r="AKD938" s="2"/>
      <c r="AKE938" s="2"/>
      <c r="AKF938" s="2"/>
      <c r="AKG938" s="2"/>
      <c r="AKH938" s="2"/>
      <c r="AKI938" s="2"/>
      <c r="AKJ938" s="2"/>
      <c r="AKK938" s="2"/>
      <c r="AKL938" s="2"/>
      <c r="AKM938" s="2"/>
      <c r="AKN938" s="2"/>
      <c r="AKO938" s="2"/>
      <c r="AKP938" s="2"/>
      <c r="AKQ938" s="2"/>
      <c r="AKR938" s="2"/>
      <c r="AKS938" s="2"/>
      <c r="AKT938" s="2"/>
      <c r="AKU938" s="2"/>
      <c r="AKV938" s="2"/>
      <c r="AKW938" s="2"/>
      <c r="AKX938" s="2"/>
      <c r="AKY938" s="2"/>
      <c r="AKZ938" s="2"/>
      <c r="ALA938" s="2"/>
      <c r="ALB938" s="2"/>
      <c r="ALC938" s="2"/>
      <c r="ALD938" s="2"/>
      <c r="ALE938" s="2"/>
      <c r="ALF938" s="2"/>
      <c r="ALG938" s="2"/>
      <c r="ALH938" s="2"/>
      <c r="ALI938" s="2"/>
      <c r="ALJ938" s="2"/>
      <c r="ALK938" s="2"/>
      <c r="ALL938" s="2"/>
      <c r="ALM938" s="2"/>
      <c r="ALN938" s="2"/>
      <c r="ALO938" s="2"/>
      <c r="ALP938" s="2"/>
      <c r="ALQ938" s="2"/>
      <c r="ALR938" s="2"/>
      <c r="ALS938" s="2"/>
      <c r="ALT938" s="2"/>
      <c r="ALU938" s="2"/>
      <c r="ALV938" s="2"/>
      <c r="ALW938" s="2"/>
      <c r="ALX938" s="2"/>
      <c r="ALY938" s="2"/>
      <c r="ALZ938" s="2"/>
      <c r="AMA938" s="2"/>
      <c r="AMB938" s="2"/>
      <c r="AMC938" s="2"/>
      <c r="AMD938" s="2"/>
      <c r="AME938" s="2"/>
      <c r="AMF938" s="2"/>
      <c r="AMG938" s="2"/>
      <c r="AMH938" s="2"/>
      <c r="AMI938" s="2"/>
      <c r="AMJ938" s="2"/>
    </row>
    <row r="939" s="1" customFormat="1" ht="27.75" customHeight="1" spans="1:102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K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  <c r="KY939" s="2"/>
      <c r="KZ939" s="2"/>
      <c r="LA939" s="2"/>
      <c r="LB939" s="2"/>
      <c r="LC939" s="2"/>
      <c r="LD939" s="2"/>
      <c r="LE939" s="2"/>
      <c r="LF939" s="2"/>
      <c r="LG939" s="2"/>
      <c r="LH939" s="2"/>
      <c r="LI939" s="2"/>
      <c r="LJ939" s="2"/>
      <c r="LK939" s="2"/>
      <c r="LL939" s="2"/>
      <c r="LM939" s="2"/>
      <c r="LN939" s="2"/>
      <c r="LO939" s="2"/>
      <c r="LP939" s="2"/>
      <c r="LQ939" s="2"/>
      <c r="LR939" s="2"/>
      <c r="LS939" s="2"/>
      <c r="LT939" s="2"/>
      <c r="LU939" s="2"/>
      <c r="LV939" s="2"/>
      <c r="LW939" s="2"/>
      <c r="LX939" s="2"/>
      <c r="LY939" s="2"/>
      <c r="LZ939" s="2"/>
      <c r="MA939" s="2"/>
      <c r="MB939" s="2"/>
      <c r="MC939" s="2"/>
      <c r="MD939" s="2"/>
      <c r="ME939" s="2"/>
      <c r="MF939" s="2"/>
      <c r="MG939" s="2"/>
      <c r="MH939" s="2"/>
      <c r="MI939" s="2"/>
      <c r="MJ939" s="2"/>
      <c r="MK939" s="2"/>
      <c r="ML939" s="2"/>
      <c r="MM939" s="2"/>
      <c r="MN939" s="2"/>
      <c r="MO939" s="2"/>
      <c r="MP939" s="2"/>
      <c r="MQ939" s="2"/>
      <c r="MR939" s="2"/>
      <c r="MS939" s="2"/>
      <c r="MT939" s="2"/>
      <c r="MU939" s="2"/>
      <c r="MV939" s="2"/>
      <c r="MW939" s="2"/>
      <c r="MX939" s="2"/>
      <c r="MY939" s="2"/>
      <c r="MZ939" s="2"/>
      <c r="NA939" s="2"/>
      <c r="NB939" s="2"/>
      <c r="NC939" s="2"/>
      <c r="ND939" s="2"/>
      <c r="NE939" s="2"/>
      <c r="NF939" s="2"/>
      <c r="NG939" s="2"/>
      <c r="NH939" s="2"/>
      <c r="NI939" s="2"/>
      <c r="NJ939" s="2"/>
      <c r="NK939" s="2"/>
      <c r="NL939" s="2"/>
      <c r="NM939" s="2"/>
      <c r="NN939" s="2"/>
      <c r="NO939" s="2"/>
      <c r="NP939" s="2"/>
      <c r="NQ939" s="2"/>
      <c r="NR939" s="2"/>
      <c r="NS939" s="2"/>
      <c r="NT939" s="2"/>
      <c r="NU939" s="2"/>
      <c r="NV939" s="2"/>
      <c r="NW939" s="2"/>
      <c r="NX939" s="2"/>
      <c r="NY939" s="2"/>
      <c r="NZ939" s="2"/>
      <c r="OA939" s="2"/>
      <c r="OB939" s="2"/>
      <c r="OC939" s="2"/>
      <c r="OD939" s="2"/>
      <c r="OE939" s="2"/>
      <c r="OF939" s="2"/>
      <c r="OG939" s="2"/>
      <c r="OH939" s="2"/>
      <c r="OI939" s="2"/>
      <c r="OJ939" s="2"/>
      <c r="OK939" s="2"/>
      <c r="OL939" s="2"/>
      <c r="OM939" s="2"/>
      <c r="ON939" s="2"/>
      <c r="OO939" s="2"/>
      <c r="OP939" s="2"/>
      <c r="OQ939" s="2"/>
      <c r="OR939" s="2"/>
      <c r="OS939" s="2"/>
      <c r="OT939" s="2"/>
      <c r="OU939" s="2"/>
      <c r="OV939" s="2"/>
      <c r="OW939" s="2"/>
      <c r="OX939" s="2"/>
      <c r="OY939" s="2"/>
      <c r="OZ939" s="2"/>
      <c r="PA939" s="2"/>
      <c r="PB939" s="2"/>
      <c r="PC939" s="2"/>
      <c r="PD939" s="2"/>
      <c r="PE939" s="2"/>
      <c r="PF939" s="2"/>
      <c r="PG939" s="2"/>
      <c r="PH939" s="2"/>
      <c r="PI939" s="2"/>
      <c r="PJ939" s="2"/>
      <c r="PK939" s="2"/>
      <c r="PL939" s="2"/>
      <c r="PM939" s="2"/>
      <c r="PN939" s="2"/>
      <c r="PO939" s="2"/>
      <c r="PP939" s="2"/>
      <c r="PQ939" s="2"/>
      <c r="PR939" s="2"/>
      <c r="PS939" s="2"/>
      <c r="PT939" s="2"/>
      <c r="PU939" s="2"/>
      <c r="PV939" s="2"/>
      <c r="PW939" s="2"/>
      <c r="PX939" s="2"/>
      <c r="PY939" s="2"/>
      <c r="PZ939" s="2"/>
      <c r="QA939" s="2"/>
      <c r="QB939" s="2"/>
      <c r="QC939" s="2"/>
      <c r="QD939" s="2"/>
      <c r="QE939" s="2"/>
      <c r="QF939" s="2"/>
      <c r="QG939" s="2"/>
      <c r="QH939" s="2"/>
      <c r="QI939" s="2"/>
      <c r="QJ939" s="2"/>
      <c r="QK939" s="2"/>
      <c r="QL939" s="2"/>
      <c r="QM939" s="2"/>
      <c r="QN939" s="2"/>
      <c r="QO939" s="2"/>
      <c r="QP939" s="2"/>
      <c r="QQ939" s="2"/>
      <c r="QR939" s="2"/>
      <c r="QS939" s="2"/>
      <c r="QT939" s="2"/>
      <c r="QU939" s="2"/>
      <c r="QV939" s="2"/>
      <c r="QW939" s="2"/>
      <c r="QX939" s="2"/>
      <c r="QY939" s="2"/>
      <c r="QZ939" s="2"/>
      <c r="RA939" s="2"/>
      <c r="RB939" s="2"/>
      <c r="RC939" s="2"/>
      <c r="RD939" s="2"/>
      <c r="RE939" s="2"/>
      <c r="RF939" s="2"/>
      <c r="RG939" s="2"/>
      <c r="RH939" s="2"/>
      <c r="RI939" s="2"/>
      <c r="RJ939" s="2"/>
      <c r="RK939" s="2"/>
      <c r="RL939" s="2"/>
      <c r="RM939" s="2"/>
      <c r="RN939" s="2"/>
      <c r="RO939" s="2"/>
      <c r="RP939" s="2"/>
      <c r="RQ939" s="2"/>
      <c r="RR939" s="2"/>
      <c r="RS939" s="2"/>
      <c r="RT939" s="2"/>
      <c r="RU939" s="2"/>
      <c r="RV939" s="2"/>
      <c r="RW939" s="2"/>
      <c r="RX939" s="2"/>
      <c r="RY939" s="2"/>
      <c r="RZ939" s="2"/>
      <c r="SA939" s="2"/>
      <c r="SB939" s="2"/>
      <c r="SC939" s="2"/>
      <c r="SD939" s="2"/>
      <c r="SE939" s="2"/>
      <c r="SF939" s="2"/>
      <c r="SG939" s="2"/>
      <c r="SH939" s="2"/>
      <c r="SI939" s="2"/>
      <c r="SJ939" s="2"/>
      <c r="SK939" s="2"/>
      <c r="SL939" s="2"/>
      <c r="SM939" s="2"/>
      <c r="SN939" s="2"/>
      <c r="SO939" s="2"/>
      <c r="SP939" s="2"/>
      <c r="SQ939" s="2"/>
      <c r="SR939" s="2"/>
      <c r="SS939" s="2"/>
      <c r="ST939" s="2"/>
      <c r="SU939" s="2"/>
      <c r="SV939" s="2"/>
      <c r="SW939" s="2"/>
      <c r="SX939" s="2"/>
      <c r="SY939" s="2"/>
      <c r="SZ939" s="2"/>
      <c r="TA939" s="2"/>
      <c r="TB939" s="2"/>
      <c r="TC939" s="2"/>
      <c r="TD939" s="2"/>
      <c r="TE939" s="2"/>
      <c r="TF939" s="2"/>
      <c r="TG939" s="2"/>
      <c r="TH939" s="2"/>
      <c r="TI939" s="2"/>
      <c r="TJ939" s="2"/>
      <c r="TK939" s="2"/>
      <c r="TL939" s="2"/>
      <c r="TM939" s="2"/>
      <c r="TN939" s="2"/>
      <c r="TO939" s="2"/>
      <c r="TP939" s="2"/>
      <c r="TQ939" s="2"/>
      <c r="TR939" s="2"/>
      <c r="TS939" s="2"/>
      <c r="TT939" s="2"/>
      <c r="TU939" s="2"/>
      <c r="TV939" s="2"/>
      <c r="TW939" s="2"/>
      <c r="TX939" s="2"/>
      <c r="TY939" s="2"/>
      <c r="TZ939" s="2"/>
      <c r="UA939" s="2"/>
      <c r="UB939" s="2"/>
      <c r="UC939" s="2"/>
      <c r="UD939" s="2"/>
      <c r="UE939" s="2"/>
      <c r="UF939" s="2"/>
      <c r="UG939" s="2"/>
      <c r="UH939" s="2"/>
      <c r="UI939" s="2"/>
      <c r="UJ939" s="2"/>
      <c r="UK939" s="2"/>
      <c r="UL939" s="2"/>
      <c r="UM939" s="2"/>
      <c r="UN939" s="2"/>
      <c r="UO939" s="2"/>
      <c r="UP939" s="2"/>
      <c r="UQ939" s="2"/>
      <c r="UR939" s="2"/>
      <c r="US939" s="2"/>
      <c r="UT939" s="2"/>
      <c r="UU939" s="2"/>
      <c r="UV939" s="2"/>
      <c r="UW939" s="2"/>
      <c r="UX939" s="2"/>
      <c r="UY939" s="2"/>
      <c r="UZ939" s="2"/>
      <c r="VA939" s="2"/>
      <c r="VB939" s="2"/>
      <c r="VC939" s="2"/>
      <c r="VD939" s="2"/>
      <c r="VE939" s="2"/>
      <c r="VF939" s="2"/>
      <c r="VG939" s="2"/>
      <c r="VH939" s="2"/>
      <c r="VI939" s="2"/>
      <c r="VJ939" s="2"/>
      <c r="VK939" s="2"/>
      <c r="VL939" s="2"/>
      <c r="VM939" s="2"/>
      <c r="VN939" s="2"/>
      <c r="VO939" s="2"/>
      <c r="VP939" s="2"/>
      <c r="VQ939" s="2"/>
      <c r="VR939" s="2"/>
      <c r="VS939" s="2"/>
      <c r="VT939" s="2"/>
      <c r="VU939" s="2"/>
      <c r="VV939" s="2"/>
      <c r="VW939" s="2"/>
      <c r="VX939" s="2"/>
      <c r="VY939" s="2"/>
      <c r="VZ939" s="2"/>
      <c r="WA939" s="2"/>
      <c r="WB939" s="2"/>
      <c r="WC939" s="2"/>
      <c r="WD939" s="2"/>
      <c r="WE939" s="2"/>
      <c r="WF939" s="2"/>
      <c r="WG939" s="2"/>
      <c r="WH939" s="2"/>
      <c r="WI939" s="2"/>
      <c r="WJ939" s="2"/>
      <c r="WK939" s="2"/>
      <c r="WL939" s="2"/>
      <c r="WM939" s="2"/>
      <c r="WN939" s="2"/>
      <c r="WO939" s="2"/>
      <c r="WP939" s="2"/>
      <c r="WQ939" s="2"/>
      <c r="WR939" s="2"/>
      <c r="WS939" s="2"/>
      <c r="WT939" s="2"/>
      <c r="WU939" s="2"/>
      <c r="WV939" s="2"/>
      <c r="WW939" s="2"/>
      <c r="WX939" s="2"/>
      <c r="WY939" s="2"/>
      <c r="WZ939" s="2"/>
      <c r="XA939" s="2"/>
      <c r="XB939" s="2"/>
      <c r="XC939" s="2"/>
      <c r="XD939" s="2"/>
      <c r="XE939" s="2"/>
      <c r="XF939" s="2"/>
      <c r="XG939" s="2"/>
      <c r="XH939" s="2"/>
      <c r="XI939" s="2"/>
      <c r="XJ939" s="2"/>
      <c r="XK939" s="2"/>
      <c r="XL939" s="2"/>
      <c r="XM939" s="2"/>
      <c r="XN939" s="2"/>
      <c r="XO939" s="2"/>
      <c r="XP939" s="2"/>
      <c r="XQ939" s="2"/>
      <c r="XR939" s="2"/>
      <c r="XS939" s="2"/>
      <c r="XT939" s="2"/>
      <c r="XU939" s="2"/>
      <c r="XV939" s="2"/>
      <c r="XW939" s="2"/>
      <c r="XX939" s="2"/>
      <c r="XY939" s="2"/>
      <c r="XZ939" s="2"/>
      <c r="YA939" s="2"/>
      <c r="YB939" s="2"/>
      <c r="YC939" s="2"/>
      <c r="YD939" s="2"/>
      <c r="YE939" s="2"/>
      <c r="YF939" s="2"/>
      <c r="YG939" s="2"/>
      <c r="YH939" s="2"/>
      <c r="YI939" s="2"/>
      <c r="YJ939" s="2"/>
      <c r="YK939" s="2"/>
      <c r="YL939" s="2"/>
      <c r="YM939" s="2"/>
      <c r="YN939" s="2"/>
      <c r="YO939" s="2"/>
      <c r="YP939" s="2"/>
      <c r="YQ939" s="2"/>
      <c r="YR939" s="2"/>
      <c r="YS939" s="2"/>
      <c r="YT939" s="2"/>
      <c r="YU939" s="2"/>
      <c r="YV939" s="2"/>
      <c r="YW939" s="2"/>
      <c r="YX939" s="2"/>
      <c r="YY939" s="2"/>
      <c r="YZ939" s="2"/>
      <c r="ZA939" s="2"/>
      <c r="ZB939" s="2"/>
      <c r="ZC939" s="2"/>
      <c r="ZD939" s="2"/>
      <c r="ZE939" s="2"/>
      <c r="ZF939" s="2"/>
      <c r="ZG939" s="2"/>
      <c r="ZH939" s="2"/>
      <c r="ZI939" s="2"/>
      <c r="ZJ939" s="2"/>
      <c r="ZK939" s="2"/>
      <c r="ZL939" s="2"/>
      <c r="ZM939" s="2"/>
      <c r="ZN939" s="2"/>
      <c r="ZO939" s="2"/>
      <c r="ZP939" s="2"/>
      <c r="ZQ939" s="2"/>
      <c r="ZR939" s="2"/>
      <c r="ZS939" s="2"/>
      <c r="ZT939" s="2"/>
      <c r="ZU939" s="2"/>
      <c r="ZV939" s="2"/>
      <c r="ZW939" s="2"/>
      <c r="ZX939" s="2"/>
      <c r="ZY939" s="2"/>
      <c r="ZZ939" s="2"/>
      <c r="AAA939" s="2"/>
      <c r="AAB939" s="2"/>
      <c r="AAC939" s="2"/>
      <c r="AAD939" s="2"/>
      <c r="AAE939" s="2"/>
      <c r="AAF939" s="2"/>
      <c r="AAG939" s="2"/>
      <c r="AAH939" s="2"/>
      <c r="AAI939" s="2"/>
      <c r="AAJ939" s="2"/>
      <c r="AAK939" s="2"/>
      <c r="AAL939" s="2"/>
      <c r="AAM939" s="2"/>
      <c r="AAN939" s="2"/>
      <c r="AAO939" s="2"/>
      <c r="AAP939" s="2"/>
      <c r="AAQ939" s="2"/>
      <c r="AAR939" s="2"/>
      <c r="AAS939" s="2"/>
      <c r="AAT939" s="2"/>
      <c r="AAU939" s="2"/>
      <c r="AAV939" s="2"/>
      <c r="AAW939" s="2"/>
      <c r="AAX939" s="2"/>
      <c r="AAY939" s="2"/>
      <c r="AAZ939" s="2"/>
      <c r="ABA939" s="2"/>
      <c r="ABB939" s="2"/>
      <c r="ABC939" s="2"/>
      <c r="ABD939" s="2"/>
      <c r="ABE939" s="2"/>
      <c r="ABF939" s="2"/>
      <c r="ABG939" s="2"/>
      <c r="ABH939" s="2"/>
      <c r="ABI939" s="2"/>
      <c r="ABJ939" s="2"/>
      <c r="ABK939" s="2"/>
      <c r="ABL939" s="2"/>
      <c r="ABM939" s="2"/>
      <c r="ABN939" s="2"/>
      <c r="ABO939" s="2"/>
      <c r="ABP939" s="2"/>
      <c r="ABQ939" s="2"/>
      <c r="ABR939" s="2"/>
      <c r="ABS939" s="2"/>
      <c r="ABT939" s="2"/>
      <c r="ABU939" s="2"/>
      <c r="ABV939" s="2"/>
      <c r="ABW939" s="2"/>
      <c r="ABX939" s="2"/>
      <c r="ABY939" s="2"/>
      <c r="ABZ939" s="2"/>
      <c r="ACA939" s="2"/>
      <c r="ACB939" s="2"/>
      <c r="ACC939" s="2"/>
      <c r="ACD939" s="2"/>
      <c r="ACE939" s="2"/>
      <c r="ACF939" s="2"/>
      <c r="ACG939" s="2"/>
      <c r="ACH939" s="2"/>
      <c r="ACI939" s="2"/>
      <c r="ACJ939" s="2"/>
      <c r="ACK939" s="2"/>
      <c r="ACL939" s="2"/>
      <c r="ACM939" s="2"/>
      <c r="ACN939" s="2"/>
      <c r="ACO939" s="2"/>
      <c r="ACP939" s="2"/>
      <c r="ACQ939" s="2"/>
      <c r="ACR939" s="2"/>
      <c r="ACS939" s="2"/>
      <c r="ACT939" s="2"/>
      <c r="ACU939" s="2"/>
      <c r="ACV939" s="2"/>
      <c r="ACW939" s="2"/>
      <c r="ACX939" s="2"/>
      <c r="ACY939" s="2"/>
      <c r="ACZ939" s="2"/>
      <c r="ADA939" s="2"/>
      <c r="ADB939" s="2"/>
      <c r="ADC939" s="2"/>
      <c r="ADD939" s="2"/>
      <c r="ADE939" s="2"/>
      <c r="ADF939" s="2"/>
      <c r="ADG939" s="2"/>
      <c r="ADH939" s="2"/>
      <c r="ADI939" s="2"/>
      <c r="ADJ939" s="2"/>
      <c r="ADK939" s="2"/>
      <c r="ADL939" s="2"/>
      <c r="ADM939" s="2"/>
      <c r="ADN939" s="2"/>
      <c r="ADO939" s="2"/>
      <c r="ADP939" s="2"/>
      <c r="ADQ939" s="2"/>
      <c r="ADR939" s="2"/>
      <c r="ADS939" s="2"/>
      <c r="ADT939" s="2"/>
      <c r="ADU939" s="2"/>
      <c r="ADV939" s="2"/>
      <c r="ADW939" s="2"/>
      <c r="ADX939" s="2"/>
      <c r="ADY939" s="2"/>
      <c r="ADZ939" s="2"/>
      <c r="AEA939" s="2"/>
      <c r="AEB939" s="2"/>
      <c r="AEC939" s="2"/>
      <c r="AED939" s="2"/>
      <c r="AEE939" s="2"/>
      <c r="AEF939" s="2"/>
      <c r="AEG939" s="2"/>
      <c r="AEH939" s="2"/>
      <c r="AEI939" s="2"/>
      <c r="AEJ939" s="2"/>
      <c r="AEK939" s="2"/>
      <c r="AEL939" s="2"/>
      <c r="AEM939" s="2"/>
      <c r="AEN939" s="2"/>
      <c r="AEO939" s="2"/>
      <c r="AEP939" s="2"/>
      <c r="AEQ939" s="2"/>
      <c r="AER939" s="2"/>
      <c r="AES939" s="2"/>
      <c r="AET939" s="2"/>
      <c r="AEU939" s="2"/>
      <c r="AEV939" s="2"/>
      <c r="AEW939" s="2"/>
      <c r="AEX939" s="2"/>
      <c r="AEY939" s="2"/>
      <c r="AEZ939" s="2"/>
      <c r="AFA939" s="2"/>
      <c r="AFB939" s="2"/>
      <c r="AFC939" s="2"/>
      <c r="AFD939" s="2"/>
      <c r="AFE939" s="2"/>
      <c r="AFF939" s="2"/>
      <c r="AFG939" s="2"/>
      <c r="AFH939" s="2"/>
      <c r="AFI939" s="2"/>
      <c r="AFJ939" s="2"/>
      <c r="AFK939" s="2"/>
      <c r="AFL939" s="2"/>
      <c r="AFM939" s="2"/>
      <c r="AFN939" s="2"/>
      <c r="AFO939" s="2"/>
      <c r="AFP939" s="2"/>
      <c r="AFQ939" s="2"/>
      <c r="AFR939" s="2"/>
      <c r="AFS939" s="2"/>
      <c r="AFT939" s="2"/>
      <c r="AFU939" s="2"/>
      <c r="AFV939" s="2"/>
      <c r="AFW939" s="2"/>
      <c r="AFX939" s="2"/>
      <c r="AFY939" s="2"/>
      <c r="AFZ939" s="2"/>
      <c r="AGA939" s="2"/>
      <c r="AGB939" s="2"/>
      <c r="AGC939" s="2"/>
      <c r="AGD939" s="2"/>
      <c r="AGE939" s="2"/>
      <c r="AGF939" s="2"/>
      <c r="AGG939" s="2"/>
      <c r="AGH939" s="2"/>
      <c r="AGI939" s="2"/>
      <c r="AGJ939" s="2"/>
      <c r="AGK939" s="2"/>
      <c r="AGL939" s="2"/>
      <c r="AGM939" s="2"/>
      <c r="AGN939" s="2"/>
      <c r="AGO939" s="2"/>
      <c r="AGP939" s="2"/>
      <c r="AGQ939" s="2"/>
      <c r="AGR939" s="2"/>
      <c r="AGS939" s="2"/>
      <c r="AGT939" s="2"/>
      <c r="AGU939" s="2"/>
      <c r="AGV939" s="2"/>
      <c r="AGW939" s="2"/>
      <c r="AGX939" s="2"/>
      <c r="AGY939" s="2"/>
      <c r="AGZ939" s="2"/>
      <c r="AHA939" s="2"/>
      <c r="AHB939" s="2"/>
      <c r="AHC939" s="2"/>
      <c r="AHD939" s="2"/>
      <c r="AHE939" s="2"/>
      <c r="AHF939" s="2"/>
      <c r="AHG939" s="2"/>
      <c r="AHH939" s="2"/>
      <c r="AHI939" s="2"/>
      <c r="AHJ939" s="2"/>
      <c r="AHK939" s="2"/>
      <c r="AHL939" s="2"/>
      <c r="AHM939" s="2"/>
      <c r="AHN939" s="2"/>
      <c r="AHO939" s="2"/>
      <c r="AHP939" s="2"/>
      <c r="AHQ939" s="2"/>
      <c r="AHR939" s="2"/>
      <c r="AHS939" s="2"/>
      <c r="AHT939" s="2"/>
      <c r="AHU939" s="2"/>
      <c r="AHV939" s="2"/>
      <c r="AHW939" s="2"/>
      <c r="AHX939" s="2"/>
      <c r="AHY939" s="2"/>
      <c r="AHZ939" s="2"/>
      <c r="AIA939" s="2"/>
      <c r="AIB939" s="2"/>
      <c r="AIC939" s="2"/>
      <c r="AID939" s="2"/>
      <c r="AIE939" s="2"/>
      <c r="AIF939" s="2"/>
      <c r="AIG939" s="2"/>
      <c r="AIH939" s="2"/>
      <c r="AII939" s="2"/>
      <c r="AIJ939" s="2"/>
      <c r="AIK939" s="2"/>
      <c r="AIL939" s="2"/>
      <c r="AIM939" s="2"/>
      <c r="AIN939" s="2"/>
      <c r="AIO939" s="2"/>
      <c r="AIP939" s="2"/>
      <c r="AIQ939" s="2"/>
      <c r="AIR939" s="2"/>
      <c r="AIS939" s="2"/>
      <c r="AIT939" s="2"/>
      <c r="AIU939" s="2"/>
      <c r="AIV939" s="2"/>
      <c r="AIW939" s="2"/>
      <c r="AIX939" s="2"/>
      <c r="AIY939" s="2"/>
      <c r="AIZ939" s="2"/>
      <c r="AJA939" s="2"/>
      <c r="AJB939" s="2"/>
      <c r="AJC939" s="2"/>
      <c r="AJD939" s="2"/>
      <c r="AJE939" s="2"/>
      <c r="AJF939" s="2"/>
      <c r="AJG939" s="2"/>
      <c r="AJH939" s="2"/>
      <c r="AJI939" s="2"/>
      <c r="AJJ939" s="2"/>
      <c r="AJK939" s="2"/>
      <c r="AJL939" s="2"/>
      <c r="AJM939" s="2"/>
      <c r="AJN939" s="2"/>
      <c r="AJO939" s="2"/>
      <c r="AJP939" s="2"/>
      <c r="AJQ939" s="2"/>
      <c r="AJR939" s="2"/>
      <c r="AJS939" s="2"/>
      <c r="AJT939" s="2"/>
      <c r="AJU939" s="2"/>
      <c r="AJV939" s="2"/>
      <c r="AJW939" s="2"/>
      <c r="AJX939" s="2"/>
      <c r="AJY939" s="2"/>
      <c r="AJZ939" s="2"/>
      <c r="AKA939" s="2"/>
      <c r="AKB939" s="2"/>
      <c r="AKC939" s="2"/>
      <c r="AKD939" s="2"/>
      <c r="AKE939" s="2"/>
      <c r="AKF939" s="2"/>
      <c r="AKG939" s="2"/>
      <c r="AKH939" s="2"/>
      <c r="AKI939" s="2"/>
      <c r="AKJ939" s="2"/>
      <c r="AKK939" s="2"/>
      <c r="AKL939" s="2"/>
      <c r="AKM939" s="2"/>
      <c r="AKN939" s="2"/>
      <c r="AKO939" s="2"/>
      <c r="AKP939" s="2"/>
      <c r="AKQ939" s="2"/>
      <c r="AKR939" s="2"/>
      <c r="AKS939" s="2"/>
      <c r="AKT939" s="2"/>
      <c r="AKU939" s="2"/>
      <c r="AKV939" s="2"/>
      <c r="AKW939" s="2"/>
      <c r="AKX939" s="2"/>
      <c r="AKY939" s="2"/>
      <c r="AKZ939" s="2"/>
      <c r="ALA939" s="2"/>
      <c r="ALB939" s="2"/>
      <c r="ALC939" s="2"/>
      <c r="ALD939" s="2"/>
      <c r="ALE939" s="2"/>
      <c r="ALF939" s="2"/>
      <c r="ALG939" s="2"/>
      <c r="ALH939" s="2"/>
      <c r="ALI939" s="2"/>
      <c r="ALJ939" s="2"/>
      <c r="ALK939" s="2"/>
      <c r="ALL939" s="2"/>
      <c r="ALM939" s="2"/>
      <c r="ALN939" s="2"/>
      <c r="ALO939" s="2"/>
      <c r="ALP939" s="2"/>
      <c r="ALQ939" s="2"/>
      <c r="ALR939" s="2"/>
      <c r="ALS939" s="2"/>
      <c r="ALT939" s="2"/>
      <c r="ALU939" s="2"/>
      <c r="ALV939" s="2"/>
      <c r="ALW939" s="2"/>
      <c r="ALX939" s="2"/>
      <c r="ALY939" s="2"/>
      <c r="ALZ939" s="2"/>
      <c r="AMA939" s="2"/>
      <c r="AMB939" s="2"/>
      <c r="AMC939" s="2"/>
      <c r="AMD939" s="2"/>
      <c r="AME939" s="2"/>
      <c r="AMF939" s="2"/>
      <c r="AMG939" s="2"/>
      <c r="AMH939" s="2"/>
      <c r="AMI939" s="2"/>
      <c r="AMJ939" s="2"/>
    </row>
    <row r="940" s="1" customFormat="1" ht="27.75" customHeight="1" spans="1:102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K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  <c r="KY940" s="2"/>
      <c r="KZ940" s="2"/>
      <c r="LA940" s="2"/>
      <c r="LB940" s="2"/>
      <c r="LC940" s="2"/>
      <c r="LD940" s="2"/>
      <c r="LE940" s="2"/>
      <c r="LF940" s="2"/>
      <c r="LG940" s="2"/>
      <c r="LH940" s="2"/>
      <c r="LI940" s="2"/>
      <c r="LJ940" s="2"/>
      <c r="LK940" s="2"/>
      <c r="LL940" s="2"/>
      <c r="LM940" s="2"/>
      <c r="LN940" s="2"/>
      <c r="LO940" s="2"/>
      <c r="LP940" s="2"/>
      <c r="LQ940" s="2"/>
      <c r="LR940" s="2"/>
      <c r="LS940" s="2"/>
      <c r="LT940" s="2"/>
      <c r="LU940" s="2"/>
      <c r="LV940" s="2"/>
      <c r="LW940" s="2"/>
      <c r="LX940" s="2"/>
      <c r="LY940" s="2"/>
      <c r="LZ940" s="2"/>
      <c r="MA940" s="2"/>
      <c r="MB940" s="2"/>
      <c r="MC940" s="2"/>
      <c r="MD940" s="2"/>
      <c r="ME940" s="2"/>
      <c r="MF940" s="2"/>
      <c r="MG940" s="2"/>
      <c r="MH940" s="2"/>
      <c r="MI940" s="2"/>
      <c r="MJ940" s="2"/>
      <c r="MK940" s="2"/>
      <c r="ML940" s="2"/>
      <c r="MM940" s="2"/>
      <c r="MN940" s="2"/>
      <c r="MO940" s="2"/>
      <c r="MP940" s="2"/>
      <c r="MQ940" s="2"/>
      <c r="MR940" s="2"/>
      <c r="MS940" s="2"/>
      <c r="MT940" s="2"/>
      <c r="MU940" s="2"/>
      <c r="MV940" s="2"/>
      <c r="MW940" s="2"/>
      <c r="MX940" s="2"/>
      <c r="MY940" s="2"/>
      <c r="MZ940" s="2"/>
      <c r="NA940" s="2"/>
      <c r="NB940" s="2"/>
      <c r="NC940" s="2"/>
      <c r="ND940" s="2"/>
      <c r="NE940" s="2"/>
      <c r="NF940" s="2"/>
      <c r="NG940" s="2"/>
      <c r="NH940" s="2"/>
      <c r="NI940" s="2"/>
      <c r="NJ940" s="2"/>
      <c r="NK940" s="2"/>
      <c r="NL940" s="2"/>
      <c r="NM940" s="2"/>
      <c r="NN940" s="2"/>
      <c r="NO940" s="2"/>
      <c r="NP940" s="2"/>
      <c r="NQ940" s="2"/>
      <c r="NR940" s="2"/>
      <c r="NS940" s="2"/>
      <c r="NT940" s="2"/>
      <c r="NU940" s="2"/>
      <c r="NV940" s="2"/>
      <c r="NW940" s="2"/>
      <c r="NX940" s="2"/>
      <c r="NY940" s="2"/>
      <c r="NZ940" s="2"/>
      <c r="OA940" s="2"/>
      <c r="OB940" s="2"/>
      <c r="OC940" s="2"/>
      <c r="OD940" s="2"/>
      <c r="OE940" s="2"/>
      <c r="OF940" s="2"/>
      <c r="OG940" s="2"/>
      <c r="OH940" s="2"/>
      <c r="OI940" s="2"/>
      <c r="OJ940" s="2"/>
      <c r="OK940" s="2"/>
      <c r="OL940" s="2"/>
      <c r="OM940" s="2"/>
      <c r="ON940" s="2"/>
      <c r="OO940" s="2"/>
      <c r="OP940" s="2"/>
      <c r="OQ940" s="2"/>
      <c r="OR940" s="2"/>
      <c r="OS940" s="2"/>
      <c r="OT940" s="2"/>
      <c r="OU940" s="2"/>
      <c r="OV940" s="2"/>
      <c r="OW940" s="2"/>
      <c r="OX940" s="2"/>
      <c r="OY940" s="2"/>
      <c r="OZ940" s="2"/>
      <c r="PA940" s="2"/>
      <c r="PB940" s="2"/>
      <c r="PC940" s="2"/>
      <c r="PD940" s="2"/>
      <c r="PE940" s="2"/>
      <c r="PF940" s="2"/>
      <c r="PG940" s="2"/>
      <c r="PH940" s="2"/>
      <c r="PI940" s="2"/>
      <c r="PJ940" s="2"/>
      <c r="PK940" s="2"/>
      <c r="PL940" s="2"/>
      <c r="PM940" s="2"/>
      <c r="PN940" s="2"/>
      <c r="PO940" s="2"/>
      <c r="PP940" s="2"/>
      <c r="PQ940" s="2"/>
      <c r="PR940" s="2"/>
      <c r="PS940" s="2"/>
      <c r="PT940" s="2"/>
      <c r="PU940" s="2"/>
      <c r="PV940" s="2"/>
      <c r="PW940" s="2"/>
      <c r="PX940" s="2"/>
      <c r="PY940" s="2"/>
      <c r="PZ940" s="2"/>
      <c r="QA940" s="2"/>
      <c r="QB940" s="2"/>
      <c r="QC940" s="2"/>
      <c r="QD940" s="2"/>
      <c r="QE940" s="2"/>
      <c r="QF940" s="2"/>
      <c r="QG940" s="2"/>
      <c r="QH940" s="2"/>
      <c r="QI940" s="2"/>
      <c r="QJ940" s="2"/>
      <c r="QK940" s="2"/>
      <c r="QL940" s="2"/>
      <c r="QM940" s="2"/>
      <c r="QN940" s="2"/>
      <c r="QO940" s="2"/>
      <c r="QP940" s="2"/>
      <c r="QQ940" s="2"/>
      <c r="QR940" s="2"/>
      <c r="QS940" s="2"/>
      <c r="QT940" s="2"/>
      <c r="QU940" s="2"/>
      <c r="QV940" s="2"/>
      <c r="QW940" s="2"/>
      <c r="QX940" s="2"/>
      <c r="QY940" s="2"/>
      <c r="QZ940" s="2"/>
      <c r="RA940" s="2"/>
      <c r="RB940" s="2"/>
      <c r="RC940" s="2"/>
      <c r="RD940" s="2"/>
      <c r="RE940" s="2"/>
      <c r="RF940" s="2"/>
      <c r="RG940" s="2"/>
      <c r="RH940" s="2"/>
      <c r="RI940" s="2"/>
      <c r="RJ940" s="2"/>
      <c r="RK940" s="2"/>
      <c r="RL940" s="2"/>
      <c r="RM940" s="2"/>
      <c r="RN940" s="2"/>
      <c r="RO940" s="2"/>
      <c r="RP940" s="2"/>
      <c r="RQ940" s="2"/>
      <c r="RR940" s="2"/>
      <c r="RS940" s="2"/>
      <c r="RT940" s="2"/>
      <c r="RU940" s="2"/>
      <c r="RV940" s="2"/>
      <c r="RW940" s="2"/>
      <c r="RX940" s="2"/>
      <c r="RY940" s="2"/>
      <c r="RZ940" s="2"/>
      <c r="SA940" s="2"/>
      <c r="SB940" s="2"/>
      <c r="SC940" s="2"/>
      <c r="SD940" s="2"/>
      <c r="SE940" s="2"/>
      <c r="SF940" s="2"/>
      <c r="SG940" s="2"/>
      <c r="SH940" s="2"/>
      <c r="SI940" s="2"/>
      <c r="SJ940" s="2"/>
      <c r="SK940" s="2"/>
      <c r="SL940" s="2"/>
      <c r="SM940" s="2"/>
      <c r="SN940" s="2"/>
      <c r="SO940" s="2"/>
      <c r="SP940" s="2"/>
      <c r="SQ940" s="2"/>
      <c r="SR940" s="2"/>
      <c r="SS940" s="2"/>
      <c r="ST940" s="2"/>
      <c r="SU940" s="2"/>
      <c r="SV940" s="2"/>
      <c r="SW940" s="2"/>
      <c r="SX940" s="2"/>
      <c r="SY940" s="2"/>
      <c r="SZ940" s="2"/>
      <c r="TA940" s="2"/>
      <c r="TB940" s="2"/>
      <c r="TC940" s="2"/>
      <c r="TD940" s="2"/>
      <c r="TE940" s="2"/>
      <c r="TF940" s="2"/>
      <c r="TG940" s="2"/>
      <c r="TH940" s="2"/>
      <c r="TI940" s="2"/>
      <c r="TJ940" s="2"/>
      <c r="TK940" s="2"/>
      <c r="TL940" s="2"/>
      <c r="TM940" s="2"/>
      <c r="TN940" s="2"/>
      <c r="TO940" s="2"/>
      <c r="TP940" s="2"/>
      <c r="TQ940" s="2"/>
      <c r="TR940" s="2"/>
      <c r="TS940" s="2"/>
      <c r="TT940" s="2"/>
      <c r="TU940" s="2"/>
      <c r="TV940" s="2"/>
      <c r="TW940" s="2"/>
      <c r="TX940" s="2"/>
      <c r="TY940" s="2"/>
      <c r="TZ940" s="2"/>
      <c r="UA940" s="2"/>
      <c r="UB940" s="2"/>
      <c r="UC940" s="2"/>
      <c r="UD940" s="2"/>
      <c r="UE940" s="2"/>
      <c r="UF940" s="2"/>
      <c r="UG940" s="2"/>
      <c r="UH940" s="2"/>
      <c r="UI940" s="2"/>
      <c r="UJ940" s="2"/>
      <c r="UK940" s="2"/>
      <c r="UL940" s="2"/>
      <c r="UM940" s="2"/>
      <c r="UN940" s="2"/>
      <c r="UO940" s="2"/>
      <c r="UP940" s="2"/>
      <c r="UQ940" s="2"/>
      <c r="UR940" s="2"/>
      <c r="US940" s="2"/>
      <c r="UT940" s="2"/>
      <c r="UU940" s="2"/>
      <c r="UV940" s="2"/>
      <c r="UW940" s="2"/>
      <c r="UX940" s="2"/>
      <c r="UY940" s="2"/>
      <c r="UZ940" s="2"/>
      <c r="VA940" s="2"/>
      <c r="VB940" s="2"/>
      <c r="VC940" s="2"/>
      <c r="VD940" s="2"/>
      <c r="VE940" s="2"/>
      <c r="VF940" s="2"/>
      <c r="VG940" s="2"/>
      <c r="VH940" s="2"/>
      <c r="VI940" s="2"/>
      <c r="VJ940" s="2"/>
      <c r="VK940" s="2"/>
      <c r="VL940" s="2"/>
      <c r="VM940" s="2"/>
      <c r="VN940" s="2"/>
      <c r="VO940" s="2"/>
      <c r="VP940" s="2"/>
      <c r="VQ940" s="2"/>
      <c r="VR940" s="2"/>
      <c r="VS940" s="2"/>
      <c r="VT940" s="2"/>
      <c r="VU940" s="2"/>
      <c r="VV940" s="2"/>
      <c r="VW940" s="2"/>
      <c r="VX940" s="2"/>
      <c r="VY940" s="2"/>
      <c r="VZ940" s="2"/>
      <c r="WA940" s="2"/>
      <c r="WB940" s="2"/>
      <c r="WC940" s="2"/>
      <c r="WD940" s="2"/>
      <c r="WE940" s="2"/>
      <c r="WF940" s="2"/>
      <c r="WG940" s="2"/>
      <c r="WH940" s="2"/>
      <c r="WI940" s="2"/>
      <c r="WJ940" s="2"/>
      <c r="WK940" s="2"/>
      <c r="WL940" s="2"/>
      <c r="WM940" s="2"/>
      <c r="WN940" s="2"/>
      <c r="WO940" s="2"/>
      <c r="WP940" s="2"/>
      <c r="WQ940" s="2"/>
      <c r="WR940" s="2"/>
      <c r="WS940" s="2"/>
      <c r="WT940" s="2"/>
      <c r="WU940" s="2"/>
      <c r="WV940" s="2"/>
      <c r="WW940" s="2"/>
      <c r="WX940" s="2"/>
      <c r="WY940" s="2"/>
      <c r="WZ940" s="2"/>
      <c r="XA940" s="2"/>
      <c r="XB940" s="2"/>
      <c r="XC940" s="2"/>
      <c r="XD940" s="2"/>
      <c r="XE940" s="2"/>
      <c r="XF940" s="2"/>
      <c r="XG940" s="2"/>
      <c r="XH940" s="2"/>
      <c r="XI940" s="2"/>
      <c r="XJ940" s="2"/>
      <c r="XK940" s="2"/>
      <c r="XL940" s="2"/>
      <c r="XM940" s="2"/>
      <c r="XN940" s="2"/>
      <c r="XO940" s="2"/>
      <c r="XP940" s="2"/>
      <c r="XQ940" s="2"/>
      <c r="XR940" s="2"/>
      <c r="XS940" s="2"/>
      <c r="XT940" s="2"/>
      <c r="XU940" s="2"/>
      <c r="XV940" s="2"/>
      <c r="XW940" s="2"/>
      <c r="XX940" s="2"/>
      <c r="XY940" s="2"/>
      <c r="XZ940" s="2"/>
      <c r="YA940" s="2"/>
      <c r="YB940" s="2"/>
      <c r="YC940" s="2"/>
      <c r="YD940" s="2"/>
      <c r="YE940" s="2"/>
      <c r="YF940" s="2"/>
      <c r="YG940" s="2"/>
      <c r="YH940" s="2"/>
      <c r="YI940" s="2"/>
      <c r="YJ940" s="2"/>
      <c r="YK940" s="2"/>
      <c r="YL940" s="2"/>
      <c r="YM940" s="2"/>
      <c r="YN940" s="2"/>
      <c r="YO940" s="2"/>
      <c r="YP940" s="2"/>
      <c r="YQ940" s="2"/>
      <c r="YR940" s="2"/>
      <c r="YS940" s="2"/>
      <c r="YT940" s="2"/>
      <c r="YU940" s="2"/>
      <c r="YV940" s="2"/>
      <c r="YW940" s="2"/>
      <c r="YX940" s="2"/>
      <c r="YY940" s="2"/>
      <c r="YZ940" s="2"/>
      <c r="ZA940" s="2"/>
      <c r="ZB940" s="2"/>
      <c r="ZC940" s="2"/>
      <c r="ZD940" s="2"/>
      <c r="ZE940" s="2"/>
      <c r="ZF940" s="2"/>
      <c r="ZG940" s="2"/>
      <c r="ZH940" s="2"/>
      <c r="ZI940" s="2"/>
      <c r="ZJ940" s="2"/>
      <c r="ZK940" s="2"/>
      <c r="ZL940" s="2"/>
      <c r="ZM940" s="2"/>
      <c r="ZN940" s="2"/>
      <c r="ZO940" s="2"/>
      <c r="ZP940" s="2"/>
      <c r="ZQ940" s="2"/>
      <c r="ZR940" s="2"/>
      <c r="ZS940" s="2"/>
      <c r="ZT940" s="2"/>
      <c r="ZU940" s="2"/>
      <c r="ZV940" s="2"/>
      <c r="ZW940" s="2"/>
      <c r="ZX940" s="2"/>
      <c r="ZY940" s="2"/>
      <c r="ZZ940" s="2"/>
      <c r="AAA940" s="2"/>
      <c r="AAB940" s="2"/>
      <c r="AAC940" s="2"/>
      <c r="AAD940" s="2"/>
      <c r="AAE940" s="2"/>
      <c r="AAF940" s="2"/>
      <c r="AAG940" s="2"/>
      <c r="AAH940" s="2"/>
      <c r="AAI940" s="2"/>
      <c r="AAJ940" s="2"/>
      <c r="AAK940" s="2"/>
      <c r="AAL940" s="2"/>
      <c r="AAM940" s="2"/>
      <c r="AAN940" s="2"/>
      <c r="AAO940" s="2"/>
      <c r="AAP940" s="2"/>
      <c r="AAQ940" s="2"/>
      <c r="AAR940" s="2"/>
      <c r="AAS940" s="2"/>
      <c r="AAT940" s="2"/>
      <c r="AAU940" s="2"/>
      <c r="AAV940" s="2"/>
      <c r="AAW940" s="2"/>
      <c r="AAX940" s="2"/>
      <c r="AAY940" s="2"/>
      <c r="AAZ940" s="2"/>
      <c r="ABA940" s="2"/>
      <c r="ABB940" s="2"/>
      <c r="ABC940" s="2"/>
      <c r="ABD940" s="2"/>
      <c r="ABE940" s="2"/>
      <c r="ABF940" s="2"/>
      <c r="ABG940" s="2"/>
      <c r="ABH940" s="2"/>
      <c r="ABI940" s="2"/>
      <c r="ABJ940" s="2"/>
      <c r="ABK940" s="2"/>
      <c r="ABL940" s="2"/>
      <c r="ABM940" s="2"/>
      <c r="ABN940" s="2"/>
      <c r="ABO940" s="2"/>
      <c r="ABP940" s="2"/>
      <c r="ABQ940" s="2"/>
      <c r="ABR940" s="2"/>
      <c r="ABS940" s="2"/>
      <c r="ABT940" s="2"/>
      <c r="ABU940" s="2"/>
      <c r="ABV940" s="2"/>
      <c r="ABW940" s="2"/>
      <c r="ABX940" s="2"/>
      <c r="ABY940" s="2"/>
      <c r="ABZ940" s="2"/>
      <c r="ACA940" s="2"/>
      <c r="ACB940" s="2"/>
      <c r="ACC940" s="2"/>
      <c r="ACD940" s="2"/>
      <c r="ACE940" s="2"/>
      <c r="ACF940" s="2"/>
      <c r="ACG940" s="2"/>
      <c r="ACH940" s="2"/>
      <c r="ACI940" s="2"/>
      <c r="ACJ940" s="2"/>
      <c r="ACK940" s="2"/>
      <c r="ACL940" s="2"/>
      <c r="ACM940" s="2"/>
      <c r="ACN940" s="2"/>
      <c r="ACO940" s="2"/>
      <c r="ACP940" s="2"/>
      <c r="ACQ940" s="2"/>
      <c r="ACR940" s="2"/>
      <c r="ACS940" s="2"/>
      <c r="ACT940" s="2"/>
      <c r="ACU940" s="2"/>
      <c r="ACV940" s="2"/>
      <c r="ACW940" s="2"/>
      <c r="ACX940" s="2"/>
      <c r="ACY940" s="2"/>
      <c r="ACZ940" s="2"/>
      <c r="ADA940" s="2"/>
      <c r="ADB940" s="2"/>
      <c r="ADC940" s="2"/>
      <c r="ADD940" s="2"/>
      <c r="ADE940" s="2"/>
      <c r="ADF940" s="2"/>
      <c r="ADG940" s="2"/>
      <c r="ADH940" s="2"/>
      <c r="ADI940" s="2"/>
      <c r="ADJ940" s="2"/>
      <c r="ADK940" s="2"/>
      <c r="ADL940" s="2"/>
      <c r="ADM940" s="2"/>
      <c r="ADN940" s="2"/>
      <c r="ADO940" s="2"/>
      <c r="ADP940" s="2"/>
      <c r="ADQ940" s="2"/>
      <c r="ADR940" s="2"/>
      <c r="ADS940" s="2"/>
      <c r="ADT940" s="2"/>
      <c r="ADU940" s="2"/>
      <c r="ADV940" s="2"/>
      <c r="ADW940" s="2"/>
      <c r="ADX940" s="2"/>
      <c r="ADY940" s="2"/>
      <c r="ADZ940" s="2"/>
      <c r="AEA940" s="2"/>
      <c r="AEB940" s="2"/>
      <c r="AEC940" s="2"/>
      <c r="AED940" s="2"/>
      <c r="AEE940" s="2"/>
      <c r="AEF940" s="2"/>
      <c r="AEG940" s="2"/>
      <c r="AEH940" s="2"/>
      <c r="AEI940" s="2"/>
      <c r="AEJ940" s="2"/>
      <c r="AEK940" s="2"/>
      <c r="AEL940" s="2"/>
      <c r="AEM940" s="2"/>
      <c r="AEN940" s="2"/>
      <c r="AEO940" s="2"/>
      <c r="AEP940" s="2"/>
      <c r="AEQ940" s="2"/>
      <c r="AER940" s="2"/>
      <c r="AES940" s="2"/>
      <c r="AET940" s="2"/>
      <c r="AEU940" s="2"/>
      <c r="AEV940" s="2"/>
      <c r="AEW940" s="2"/>
      <c r="AEX940" s="2"/>
      <c r="AEY940" s="2"/>
      <c r="AEZ940" s="2"/>
      <c r="AFA940" s="2"/>
      <c r="AFB940" s="2"/>
      <c r="AFC940" s="2"/>
      <c r="AFD940" s="2"/>
      <c r="AFE940" s="2"/>
      <c r="AFF940" s="2"/>
      <c r="AFG940" s="2"/>
      <c r="AFH940" s="2"/>
      <c r="AFI940" s="2"/>
      <c r="AFJ940" s="2"/>
      <c r="AFK940" s="2"/>
      <c r="AFL940" s="2"/>
      <c r="AFM940" s="2"/>
      <c r="AFN940" s="2"/>
      <c r="AFO940" s="2"/>
      <c r="AFP940" s="2"/>
      <c r="AFQ940" s="2"/>
      <c r="AFR940" s="2"/>
      <c r="AFS940" s="2"/>
      <c r="AFT940" s="2"/>
      <c r="AFU940" s="2"/>
      <c r="AFV940" s="2"/>
      <c r="AFW940" s="2"/>
      <c r="AFX940" s="2"/>
      <c r="AFY940" s="2"/>
      <c r="AFZ940" s="2"/>
      <c r="AGA940" s="2"/>
      <c r="AGB940" s="2"/>
      <c r="AGC940" s="2"/>
      <c r="AGD940" s="2"/>
      <c r="AGE940" s="2"/>
      <c r="AGF940" s="2"/>
      <c r="AGG940" s="2"/>
      <c r="AGH940" s="2"/>
      <c r="AGI940" s="2"/>
      <c r="AGJ940" s="2"/>
      <c r="AGK940" s="2"/>
      <c r="AGL940" s="2"/>
      <c r="AGM940" s="2"/>
      <c r="AGN940" s="2"/>
      <c r="AGO940" s="2"/>
      <c r="AGP940" s="2"/>
      <c r="AGQ940" s="2"/>
      <c r="AGR940" s="2"/>
      <c r="AGS940" s="2"/>
      <c r="AGT940" s="2"/>
      <c r="AGU940" s="2"/>
      <c r="AGV940" s="2"/>
      <c r="AGW940" s="2"/>
      <c r="AGX940" s="2"/>
      <c r="AGY940" s="2"/>
      <c r="AGZ940" s="2"/>
      <c r="AHA940" s="2"/>
      <c r="AHB940" s="2"/>
      <c r="AHC940" s="2"/>
      <c r="AHD940" s="2"/>
      <c r="AHE940" s="2"/>
      <c r="AHF940" s="2"/>
      <c r="AHG940" s="2"/>
      <c r="AHH940" s="2"/>
      <c r="AHI940" s="2"/>
      <c r="AHJ940" s="2"/>
      <c r="AHK940" s="2"/>
      <c r="AHL940" s="2"/>
      <c r="AHM940" s="2"/>
      <c r="AHN940" s="2"/>
      <c r="AHO940" s="2"/>
      <c r="AHP940" s="2"/>
      <c r="AHQ940" s="2"/>
      <c r="AHR940" s="2"/>
      <c r="AHS940" s="2"/>
      <c r="AHT940" s="2"/>
      <c r="AHU940" s="2"/>
      <c r="AHV940" s="2"/>
      <c r="AHW940" s="2"/>
      <c r="AHX940" s="2"/>
      <c r="AHY940" s="2"/>
      <c r="AHZ940" s="2"/>
      <c r="AIA940" s="2"/>
      <c r="AIB940" s="2"/>
      <c r="AIC940" s="2"/>
      <c r="AID940" s="2"/>
      <c r="AIE940" s="2"/>
      <c r="AIF940" s="2"/>
      <c r="AIG940" s="2"/>
      <c r="AIH940" s="2"/>
      <c r="AII940" s="2"/>
      <c r="AIJ940" s="2"/>
      <c r="AIK940" s="2"/>
      <c r="AIL940" s="2"/>
      <c r="AIM940" s="2"/>
      <c r="AIN940" s="2"/>
      <c r="AIO940" s="2"/>
      <c r="AIP940" s="2"/>
      <c r="AIQ940" s="2"/>
      <c r="AIR940" s="2"/>
      <c r="AIS940" s="2"/>
      <c r="AIT940" s="2"/>
      <c r="AIU940" s="2"/>
      <c r="AIV940" s="2"/>
      <c r="AIW940" s="2"/>
      <c r="AIX940" s="2"/>
      <c r="AIY940" s="2"/>
      <c r="AIZ940" s="2"/>
      <c r="AJA940" s="2"/>
      <c r="AJB940" s="2"/>
      <c r="AJC940" s="2"/>
      <c r="AJD940" s="2"/>
      <c r="AJE940" s="2"/>
      <c r="AJF940" s="2"/>
      <c r="AJG940" s="2"/>
      <c r="AJH940" s="2"/>
      <c r="AJI940" s="2"/>
      <c r="AJJ940" s="2"/>
      <c r="AJK940" s="2"/>
      <c r="AJL940" s="2"/>
      <c r="AJM940" s="2"/>
      <c r="AJN940" s="2"/>
      <c r="AJO940" s="2"/>
      <c r="AJP940" s="2"/>
      <c r="AJQ940" s="2"/>
      <c r="AJR940" s="2"/>
      <c r="AJS940" s="2"/>
      <c r="AJT940" s="2"/>
      <c r="AJU940" s="2"/>
      <c r="AJV940" s="2"/>
      <c r="AJW940" s="2"/>
      <c r="AJX940" s="2"/>
      <c r="AJY940" s="2"/>
      <c r="AJZ940" s="2"/>
      <c r="AKA940" s="2"/>
      <c r="AKB940" s="2"/>
      <c r="AKC940" s="2"/>
      <c r="AKD940" s="2"/>
      <c r="AKE940" s="2"/>
      <c r="AKF940" s="2"/>
      <c r="AKG940" s="2"/>
      <c r="AKH940" s="2"/>
      <c r="AKI940" s="2"/>
      <c r="AKJ940" s="2"/>
      <c r="AKK940" s="2"/>
      <c r="AKL940" s="2"/>
      <c r="AKM940" s="2"/>
      <c r="AKN940" s="2"/>
      <c r="AKO940" s="2"/>
      <c r="AKP940" s="2"/>
      <c r="AKQ940" s="2"/>
      <c r="AKR940" s="2"/>
      <c r="AKS940" s="2"/>
      <c r="AKT940" s="2"/>
      <c r="AKU940" s="2"/>
      <c r="AKV940" s="2"/>
      <c r="AKW940" s="2"/>
      <c r="AKX940" s="2"/>
      <c r="AKY940" s="2"/>
      <c r="AKZ940" s="2"/>
      <c r="ALA940" s="2"/>
      <c r="ALB940" s="2"/>
      <c r="ALC940" s="2"/>
      <c r="ALD940" s="2"/>
      <c r="ALE940" s="2"/>
      <c r="ALF940" s="2"/>
      <c r="ALG940" s="2"/>
      <c r="ALH940" s="2"/>
      <c r="ALI940" s="2"/>
      <c r="ALJ940" s="2"/>
      <c r="ALK940" s="2"/>
      <c r="ALL940" s="2"/>
      <c r="ALM940" s="2"/>
      <c r="ALN940" s="2"/>
      <c r="ALO940" s="2"/>
      <c r="ALP940" s="2"/>
      <c r="ALQ940" s="2"/>
      <c r="ALR940" s="2"/>
      <c r="ALS940" s="2"/>
      <c r="ALT940" s="2"/>
      <c r="ALU940" s="2"/>
      <c r="ALV940" s="2"/>
      <c r="ALW940" s="2"/>
      <c r="ALX940" s="2"/>
      <c r="ALY940" s="2"/>
      <c r="ALZ940" s="2"/>
      <c r="AMA940" s="2"/>
      <c r="AMB940" s="2"/>
      <c r="AMC940" s="2"/>
      <c r="AMD940" s="2"/>
      <c r="AME940" s="2"/>
      <c r="AMF940" s="2"/>
      <c r="AMG940" s="2"/>
      <c r="AMH940" s="2"/>
      <c r="AMI940" s="2"/>
      <c r="AMJ940" s="2"/>
    </row>
    <row r="941" s="1" customFormat="1" ht="27.75" customHeight="1" spans="1:102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K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  <c r="KY941" s="2"/>
      <c r="KZ941" s="2"/>
      <c r="LA941" s="2"/>
      <c r="LB941" s="2"/>
      <c r="LC941" s="2"/>
      <c r="LD941" s="2"/>
      <c r="LE941" s="2"/>
      <c r="LF941" s="2"/>
      <c r="LG941" s="2"/>
      <c r="LH941" s="2"/>
      <c r="LI941" s="2"/>
      <c r="LJ941" s="2"/>
      <c r="LK941" s="2"/>
      <c r="LL941" s="2"/>
      <c r="LM941" s="2"/>
      <c r="LN941" s="2"/>
      <c r="LO941" s="2"/>
      <c r="LP941" s="2"/>
      <c r="LQ941" s="2"/>
      <c r="LR941" s="2"/>
      <c r="LS941" s="2"/>
      <c r="LT941" s="2"/>
      <c r="LU941" s="2"/>
      <c r="LV941" s="2"/>
      <c r="LW941" s="2"/>
      <c r="LX941" s="2"/>
      <c r="LY941" s="2"/>
      <c r="LZ941" s="2"/>
      <c r="MA941" s="2"/>
      <c r="MB941" s="2"/>
      <c r="MC941" s="2"/>
      <c r="MD941" s="2"/>
      <c r="ME941" s="2"/>
      <c r="MF941" s="2"/>
      <c r="MG941" s="2"/>
      <c r="MH941" s="2"/>
      <c r="MI941" s="2"/>
      <c r="MJ941" s="2"/>
      <c r="MK941" s="2"/>
      <c r="ML941" s="2"/>
      <c r="MM941" s="2"/>
      <c r="MN941" s="2"/>
      <c r="MO941" s="2"/>
      <c r="MP941" s="2"/>
      <c r="MQ941" s="2"/>
      <c r="MR941" s="2"/>
      <c r="MS941" s="2"/>
      <c r="MT941" s="2"/>
      <c r="MU941" s="2"/>
      <c r="MV941" s="2"/>
      <c r="MW941" s="2"/>
      <c r="MX941" s="2"/>
      <c r="MY941" s="2"/>
      <c r="MZ941" s="2"/>
      <c r="NA941" s="2"/>
      <c r="NB941" s="2"/>
      <c r="NC941" s="2"/>
      <c r="ND941" s="2"/>
      <c r="NE941" s="2"/>
      <c r="NF941" s="2"/>
      <c r="NG941" s="2"/>
      <c r="NH941" s="2"/>
      <c r="NI941" s="2"/>
      <c r="NJ941" s="2"/>
      <c r="NK941" s="2"/>
      <c r="NL941" s="2"/>
      <c r="NM941" s="2"/>
      <c r="NN941" s="2"/>
      <c r="NO941" s="2"/>
      <c r="NP941" s="2"/>
      <c r="NQ941" s="2"/>
      <c r="NR941" s="2"/>
      <c r="NS941" s="2"/>
      <c r="NT941" s="2"/>
      <c r="NU941" s="2"/>
      <c r="NV941" s="2"/>
      <c r="NW941" s="2"/>
      <c r="NX941" s="2"/>
      <c r="NY941" s="2"/>
      <c r="NZ941" s="2"/>
      <c r="OA941" s="2"/>
      <c r="OB941" s="2"/>
      <c r="OC941" s="2"/>
      <c r="OD941" s="2"/>
      <c r="OE941" s="2"/>
      <c r="OF941" s="2"/>
      <c r="OG941" s="2"/>
      <c r="OH941" s="2"/>
      <c r="OI941" s="2"/>
      <c r="OJ941" s="2"/>
      <c r="OK941" s="2"/>
      <c r="OL941" s="2"/>
      <c r="OM941" s="2"/>
      <c r="ON941" s="2"/>
      <c r="OO941" s="2"/>
      <c r="OP941" s="2"/>
      <c r="OQ941" s="2"/>
      <c r="OR941" s="2"/>
      <c r="OS941" s="2"/>
      <c r="OT941" s="2"/>
      <c r="OU941" s="2"/>
      <c r="OV941" s="2"/>
      <c r="OW941" s="2"/>
      <c r="OX941" s="2"/>
      <c r="OY941" s="2"/>
      <c r="OZ941" s="2"/>
      <c r="PA941" s="2"/>
      <c r="PB941" s="2"/>
      <c r="PC941" s="2"/>
      <c r="PD941" s="2"/>
      <c r="PE941" s="2"/>
      <c r="PF941" s="2"/>
      <c r="PG941" s="2"/>
      <c r="PH941" s="2"/>
      <c r="PI941" s="2"/>
      <c r="PJ941" s="2"/>
      <c r="PK941" s="2"/>
      <c r="PL941" s="2"/>
      <c r="PM941" s="2"/>
      <c r="PN941" s="2"/>
      <c r="PO941" s="2"/>
      <c r="PP941" s="2"/>
      <c r="PQ941" s="2"/>
      <c r="PR941" s="2"/>
      <c r="PS941" s="2"/>
      <c r="PT941" s="2"/>
      <c r="PU941" s="2"/>
      <c r="PV941" s="2"/>
      <c r="PW941" s="2"/>
      <c r="PX941" s="2"/>
      <c r="PY941" s="2"/>
      <c r="PZ941" s="2"/>
      <c r="QA941" s="2"/>
      <c r="QB941" s="2"/>
      <c r="QC941" s="2"/>
      <c r="QD941" s="2"/>
      <c r="QE941" s="2"/>
      <c r="QF941" s="2"/>
      <c r="QG941" s="2"/>
      <c r="QH941" s="2"/>
      <c r="QI941" s="2"/>
      <c r="QJ941" s="2"/>
      <c r="QK941" s="2"/>
      <c r="QL941" s="2"/>
      <c r="QM941" s="2"/>
      <c r="QN941" s="2"/>
      <c r="QO941" s="2"/>
      <c r="QP941" s="2"/>
      <c r="QQ941" s="2"/>
      <c r="QR941" s="2"/>
      <c r="QS941" s="2"/>
      <c r="QT941" s="2"/>
      <c r="QU941" s="2"/>
      <c r="QV941" s="2"/>
      <c r="QW941" s="2"/>
      <c r="QX941" s="2"/>
      <c r="QY941" s="2"/>
      <c r="QZ941" s="2"/>
      <c r="RA941" s="2"/>
      <c r="RB941" s="2"/>
      <c r="RC941" s="2"/>
      <c r="RD941" s="2"/>
      <c r="RE941" s="2"/>
      <c r="RF941" s="2"/>
      <c r="RG941" s="2"/>
      <c r="RH941" s="2"/>
      <c r="RI941" s="2"/>
      <c r="RJ941" s="2"/>
      <c r="RK941" s="2"/>
      <c r="RL941" s="2"/>
      <c r="RM941" s="2"/>
      <c r="RN941" s="2"/>
      <c r="RO941" s="2"/>
      <c r="RP941" s="2"/>
      <c r="RQ941" s="2"/>
      <c r="RR941" s="2"/>
      <c r="RS941" s="2"/>
      <c r="RT941" s="2"/>
      <c r="RU941" s="2"/>
      <c r="RV941" s="2"/>
      <c r="RW941" s="2"/>
      <c r="RX941" s="2"/>
      <c r="RY941" s="2"/>
      <c r="RZ941" s="2"/>
      <c r="SA941" s="2"/>
      <c r="SB941" s="2"/>
      <c r="SC941" s="2"/>
      <c r="SD941" s="2"/>
      <c r="SE941" s="2"/>
      <c r="SF941" s="2"/>
      <c r="SG941" s="2"/>
      <c r="SH941" s="2"/>
      <c r="SI941" s="2"/>
      <c r="SJ941" s="2"/>
      <c r="SK941" s="2"/>
      <c r="SL941" s="2"/>
      <c r="SM941" s="2"/>
      <c r="SN941" s="2"/>
      <c r="SO941" s="2"/>
      <c r="SP941" s="2"/>
      <c r="SQ941" s="2"/>
      <c r="SR941" s="2"/>
      <c r="SS941" s="2"/>
      <c r="ST941" s="2"/>
      <c r="SU941" s="2"/>
      <c r="SV941" s="2"/>
      <c r="SW941" s="2"/>
      <c r="SX941" s="2"/>
      <c r="SY941" s="2"/>
      <c r="SZ941" s="2"/>
      <c r="TA941" s="2"/>
      <c r="TB941" s="2"/>
      <c r="TC941" s="2"/>
      <c r="TD941" s="2"/>
      <c r="TE941" s="2"/>
      <c r="TF941" s="2"/>
      <c r="TG941" s="2"/>
      <c r="TH941" s="2"/>
      <c r="TI941" s="2"/>
      <c r="TJ941" s="2"/>
      <c r="TK941" s="2"/>
      <c r="TL941" s="2"/>
      <c r="TM941" s="2"/>
      <c r="TN941" s="2"/>
      <c r="TO941" s="2"/>
      <c r="TP941" s="2"/>
      <c r="TQ941" s="2"/>
      <c r="TR941" s="2"/>
      <c r="TS941" s="2"/>
      <c r="TT941" s="2"/>
      <c r="TU941" s="2"/>
      <c r="TV941" s="2"/>
      <c r="TW941" s="2"/>
      <c r="TX941" s="2"/>
      <c r="TY941" s="2"/>
      <c r="TZ941" s="2"/>
      <c r="UA941" s="2"/>
      <c r="UB941" s="2"/>
      <c r="UC941" s="2"/>
      <c r="UD941" s="2"/>
      <c r="UE941" s="2"/>
      <c r="UF941" s="2"/>
      <c r="UG941" s="2"/>
      <c r="UH941" s="2"/>
      <c r="UI941" s="2"/>
      <c r="UJ941" s="2"/>
      <c r="UK941" s="2"/>
      <c r="UL941" s="2"/>
      <c r="UM941" s="2"/>
      <c r="UN941" s="2"/>
      <c r="UO941" s="2"/>
      <c r="UP941" s="2"/>
      <c r="UQ941" s="2"/>
      <c r="UR941" s="2"/>
      <c r="US941" s="2"/>
      <c r="UT941" s="2"/>
      <c r="UU941" s="2"/>
      <c r="UV941" s="2"/>
      <c r="UW941" s="2"/>
      <c r="UX941" s="2"/>
      <c r="UY941" s="2"/>
      <c r="UZ941" s="2"/>
      <c r="VA941" s="2"/>
      <c r="VB941" s="2"/>
      <c r="VC941" s="2"/>
      <c r="VD941" s="2"/>
      <c r="VE941" s="2"/>
      <c r="VF941" s="2"/>
      <c r="VG941" s="2"/>
      <c r="VH941" s="2"/>
      <c r="VI941" s="2"/>
      <c r="VJ941" s="2"/>
      <c r="VK941" s="2"/>
      <c r="VL941" s="2"/>
      <c r="VM941" s="2"/>
      <c r="VN941" s="2"/>
      <c r="VO941" s="2"/>
      <c r="VP941" s="2"/>
      <c r="VQ941" s="2"/>
      <c r="VR941" s="2"/>
      <c r="VS941" s="2"/>
      <c r="VT941" s="2"/>
      <c r="VU941" s="2"/>
      <c r="VV941" s="2"/>
      <c r="VW941" s="2"/>
      <c r="VX941" s="2"/>
      <c r="VY941" s="2"/>
      <c r="VZ941" s="2"/>
      <c r="WA941" s="2"/>
      <c r="WB941" s="2"/>
      <c r="WC941" s="2"/>
      <c r="WD941" s="2"/>
      <c r="WE941" s="2"/>
      <c r="WF941" s="2"/>
      <c r="WG941" s="2"/>
      <c r="WH941" s="2"/>
      <c r="WI941" s="2"/>
      <c r="WJ941" s="2"/>
      <c r="WK941" s="2"/>
      <c r="WL941" s="2"/>
      <c r="WM941" s="2"/>
      <c r="WN941" s="2"/>
      <c r="WO941" s="2"/>
      <c r="WP941" s="2"/>
      <c r="WQ941" s="2"/>
      <c r="WR941" s="2"/>
      <c r="WS941" s="2"/>
      <c r="WT941" s="2"/>
      <c r="WU941" s="2"/>
      <c r="WV941" s="2"/>
      <c r="WW941" s="2"/>
      <c r="WX941" s="2"/>
      <c r="WY941" s="2"/>
      <c r="WZ941" s="2"/>
      <c r="XA941" s="2"/>
      <c r="XB941" s="2"/>
      <c r="XC941" s="2"/>
      <c r="XD941" s="2"/>
      <c r="XE941" s="2"/>
      <c r="XF941" s="2"/>
      <c r="XG941" s="2"/>
      <c r="XH941" s="2"/>
      <c r="XI941" s="2"/>
      <c r="XJ941" s="2"/>
      <c r="XK941" s="2"/>
      <c r="XL941" s="2"/>
      <c r="XM941" s="2"/>
      <c r="XN941" s="2"/>
      <c r="XO941" s="2"/>
      <c r="XP941" s="2"/>
      <c r="XQ941" s="2"/>
      <c r="XR941" s="2"/>
      <c r="XS941" s="2"/>
      <c r="XT941" s="2"/>
      <c r="XU941" s="2"/>
      <c r="XV941" s="2"/>
      <c r="XW941" s="2"/>
      <c r="XX941" s="2"/>
      <c r="XY941" s="2"/>
      <c r="XZ941" s="2"/>
      <c r="YA941" s="2"/>
      <c r="YB941" s="2"/>
      <c r="YC941" s="2"/>
      <c r="YD941" s="2"/>
      <c r="YE941" s="2"/>
      <c r="YF941" s="2"/>
      <c r="YG941" s="2"/>
      <c r="YH941" s="2"/>
      <c r="YI941" s="2"/>
      <c r="YJ941" s="2"/>
      <c r="YK941" s="2"/>
      <c r="YL941" s="2"/>
      <c r="YM941" s="2"/>
      <c r="YN941" s="2"/>
      <c r="YO941" s="2"/>
      <c r="YP941" s="2"/>
      <c r="YQ941" s="2"/>
      <c r="YR941" s="2"/>
      <c r="YS941" s="2"/>
      <c r="YT941" s="2"/>
      <c r="YU941" s="2"/>
      <c r="YV941" s="2"/>
      <c r="YW941" s="2"/>
      <c r="YX941" s="2"/>
      <c r="YY941" s="2"/>
      <c r="YZ941" s="2"/>
      <c r="ZA941" s="2"/>
      <c r="ZB941" s="2"/>
      <c r="ZC941" s="2"/>
      <c r="ZD941" s="2"/>
      <c r="ZE941" s="2"/>
      <c r="ZF941" s="2"/>
      <c r="ZG941" s="2"/>
      <c r="ZH941" s="2"/>
      <c r="ZI941" s="2"/>
      <c r="ZJ941" s="2"/>
      <c r="ZK941" s="2"/>
      <c r="ZL941" s="2"/>
      <c r="ZM941" s="2"/>
      <c r="ZN941" s="2"/>
      <c r="ZO941" s="2"/>
      <c r="ZP941" s="2"/>
      <c r="ZQ941" s="2"/>
      <c r="ZR941" s="2"/>
      <c r="ZS941" s="2"/>
      <c r="ZT941" s="2"/>
      <c r="ZU941" s="2"/>
      <c r="ZV941" s="2"/>
      <c r="ZW941" s="2"/>
      <c r="ZX941" s="2"/>
      <c r="ZY941" s="2"/>
      <c r="ZZ941" s="2"/>
      <c r="AAA941" s="2"/>
      <c r="AAB941" s="2"/>
      <c r="AAC941" s="2"/>
      <c r="AAD941" s="2"/>
      <c r="AAE941" s="2"/>
      <c r="AAF941" s="2"/>
      <c r="AAG941" s="2"/>
      <c r="AAH941" s="2"/>
      <c r="AAI941" s="2"/>
      <c r="AAJ941" s="2"/>
      <c r="AAK941" s="2"/>
      <c r="AAL941" s="2"/>
      <c r="AAM941" s="2"/>
      <c r="AAN941" s="2"/>
      <c r="AAO941" s="2"/>
      <c r="AAP941" s="2"/>
      <c r="AAQ941" s="2"/>
      <c r="AAR941" s="2"/>
      <c r="AAS941" s="2"/>
      <c r="AAT941" s="2"/>
      <c r="AAU941" s="2"/>
      <c r="AAV941" s="2"/>
      <c r="AAW941" s="2"/>
      <c r="AAX941" s="2"/>
      <c r="AAY941" s="2"/>
      <c r="AAZ941" s="2"/>
      <c r="ABA941" s="2"/>
      <c r="ABB941" s="2"/>
      <c r="ABC941" s="2"/>
      <c r="ABD941" s="2"/>
      <c r="ABE941" s="2"/>
      <c r="ABF941" s="2"/>
      <c r="ABG941" s="2"/>
      <c r="ABH941" s="2"/>
      <c r="ABI941" s="2"/>
      <c r="ABJ941" s="2"/>
      <c r="ABK941" s="2"/>
      <c r="ABL941" s="2"/>
      <c r="ABM941" s="2"/>
      <c r="ABN941" s="2"/>
      <c r="ABO941" s="2"/>
      <c r="ABP941" s="2"/>
      <c r="ABQ941" s="2"/>
      <c r="ABR941" s="2"/>
      <c r="ABS941" s="2"/>
      <c r="ABT941" s="2"/>
      <c r="ABU941" s="2"/>
      <c r="ABV941" s="2"/>
      <c r="ABW941" s="2"/>
      <c r="ABX941" s="2"/>
      <c r="ABY941" s="2"/>
      <c r="ABZ941" s="2"/>
      <c r="ACA941" s="2"/>
      <c r="ACB941" s="2"/>
      <c r="ACC941" s="2"/>
      <c r="ACD941" s="2"/>
      <c r="ACE941" s="2"/>
      <c r="ACF941" s="2"/>
      <c r="ACG941" s="2"/>
      <c r="ACH941" s="2"/>
      <c r="ACI941" s="2"/>
      <c r="ACJ941" s="2"/>
      <c r="ACK941" s="2"/>
      <c r="ACL941" s="2"/>
      <c r="ACM941" s="2"/>
      <c r="ACN941" s="2"/>
      <c r="ACO941" s="2"/>
      <c r="ACP941" s="2"/>
      <c r="ACQ941" s="2"/>
      <c r="ACR941" s="2"/>
      <c r="ACS941" s="2"/>
      <c r="ACT941" s="2"/>
      <c r="ACU941" s="2"/>
      <c r="ACV941" s="2"/>
      <c r="ACW941" s="2"/>
      <c r="ACX941" s="2"/>
      <c r="ACY941" s="2"/>
      <c r="ACZ941" s="2"/>
      <c r="ADA941" s="2"/>
      <c r="ADB941" s="2"/>
      <c r="ADC941" s="2"/>
      <c r="ADD941" s="2"/>
      <c r="ADE941" s="2"/>
      <c r="ADF941" s="2"/>
      <c r="ADG941" s="2"/>
      <c r="ADH941" s="2"/>
      <c r="ADI941" s="2"/>
      <c r="ADJ941" s="2"/>
      <c r="ADK941" s="2"/>
      <c r="ADL941" s="2"/>
      <c r="ADM941" s="2"/>
      <c r="ADN941" s="2"/>
      <c r="ADO941" s="2"/>
      <c r="ADP941" s="2"/>
      <c r="ADQ941" s="2"/>
      <c r="ADR941" s="2"/>
      <c r="ADS941" s="2"/>
      <c r="ADT941" s="2"/>
      <c r="ADU941" s="2"/>
      <c r="ADV941" s="2"/>
      <c r="ADW941" s="2"/>
      <c r="ADX941" s="2"/>
      <c r="ADY941" s="2"/>
      <c r="ADZ941" s="2"/>
      <c r="AEA941" s="2"/>
      <c r="AEB941" s="2"/>
      <c r="AEC941" s="2"/>
      <c r="AED941" s="2"/>
      <c r="AEE941" s="2"/>
      <c r="AEF941" s="2"/>
      <c r="AEG941" s="2"/>
      <c r="AEH941" s="2"/>
      <c r="AEI941" s="2"/>
      <c r="AEJ941" s="2"/>
      <c r="AEK941" s="2"/>
      <c r="AEL941" s="2"/>
      <c r="AEM941" s="2"/>
      <c r="AEN941" s="2"/>
      <c r="AEO941" s="2"/>
      <c r="AEP941" s="2"/>
      <c r="AEQ941" s="2"/>
      <c r="AER941" s="2"/>
      <c r="AES941" s="2"/>
      <c r="AET941" s="2"/>
      <c r="AEU941" s="2"/>
      <c r="AEV941" s="2"/>
      <c r="AEW941" s="2"/>
      <c r="AEX941" s="2"/>
      <c r="AEY941" s="2"/>
      <c r="AEZ941" s="2"/>
      <c r="AFA941" s="2"/>
      <c r="AFB941" s="2"/>
      <c r="AFC941" s="2"/>
      <c r="AFD941" s="2"/>
      <c r="AFE941" s="2"/>
      <c r="AFF941" s="2"/>
      <c r="AFG941" s="2"/>
      <c r="AFH941" s="2"/>
      <c r="AFI941" s="2"/>
      <c r="AFJ941" s="2"/>
      <c r="AFK941" s="2"/>
      <c r="AFL941" s="2"/>
      <c r="AFM941" s="2"/>
      <c r="AFN941" s="2"/>
      <c r="AFO941" s="2"/>
      <c r="AFP941" s="2"/>
      <c r="AFQ941" s="2"/>
      <c r="AFR941" s="2"/>
      <c r="AFS941" s="2"/>
      <c r="AFT941" s="2"/>
      <c r="AFU941" s="2"/>
      <c r="AFV941" s="2"/>
      <c r="AFW941" s="2"/>
      <c r="AFX941" s="2"/>
      <c r="AFY941" s="2"/>
      <c r="AFZ941" s="2"/>
      <c r="AGA941" s="2"/>
      <c r="AGB941" s="2"/>
      <c r="AGC941" s="2"/>
      <c r="AGD941" s="2"/>
      <c r="AGE941" s="2"/>
      <c r="AGF941" s="2"/>
      <c r="AGG941" s="2"/>
      <c r="AGH941" s="2"/>
      <c r="AGI941" s="2"/>
      <c r="AGJ941" s="2"/>
      <c r="AGK941" s="2"/>
      <c r="AGL941" s="2"/>
      <c r="AGM941" s="2"/>
      <c r="AGN941" s="2"/>
      <c r="AGO941" s="2"/>
      <c r="AGP941" s="2"/>
      <c r="AGQ941" s="2"/>
      <c r="AGR941" s="2"/>
      <c r="AGS941" s="2"/>
      <c r="AGT941" s="2"/>
      <c r="AGU941" s="2"/>
      <c r="AGV941" s="2"/>
      <c r="AGW941" s="2"/>
      <c r="AGX941" s="2"/>
      <c r="AGY941" s="2"/>
      <c r="AGZ941" s="2"/>
      <c r="AHA941" s="2"/>
      <c r="AHB941" s="2"/>
      <c r="AHC941" s="2"/>
      <c r="AHD941" s="2"/>
      <c r="AHE941" s="2"/>
      <c r="AHF941" s="2"/>
      <c r="AHG941" s="2"/>
      <c r="AHH941" s="2"/>
      <c r="AHI941" s="2"/>
      <c r="AHJ941" s="2"/>
      <c r="AHK941" s="2"/>
      <c r="AHL941" s="2"/>
      <c r="AHM941" s="2"/>
      <c r="AHN941" s="2"/>
      <c r="AHO941" s="2"/>
      <c r="AHP941" s="2"/>
      <c r="AHQ941" s="2"/>
      <c r="AHR941" s="2"/>
      <c r="AHS941" s="2"/>
      <c r="AHT941" s="2"/>
      <c r="AHU941" s="2"/>
      <c r="AHV941" s="2"/>
      <c r="AHW941" s="2"/>
      <c r="AHX941" s="2"/>
      <c r="AHY941" s="2"/>
      <c r="AHZ941" s="2"/>
      <c r="AIA941" s="2"/>
      <c r="AIB941" s="2"/>
      <c r="AIC941" s="2"/>
      <c r="AID941" s="2"/>
      <c r="AIE941" s="2"/>
      <c r="AIF941" s="2"/>
      <c r="AIG941" s="2"/>
      <c r="AIH941" s="2"/>
      <c r="AII941" s="2"/>
      <c r="AIJ941" s="2"/>
      <c r="AIK941" s="2"/>
      <c r="AIL941" s="2"/>
      <c r="AIM941" s="2"/>
      <c r="AIN941" s="2"/>
      <c r="AIO941" s="2"/>
      <c r="AIP941" s="2"/>
      <c r="AIQ941" s="2"/>
      <c r="AIR941" s="2"/>
      <c r="AIS941" s="2"/>
      <c r="AIT941" s="2"/>
      <c r="AIU941" s="2"/>
      <c r="AIV941" s="2"/>
      <c r="AIW941" s="2"/>
      <c r="AIX941" s="2"/>
      <c r="AIY941" s="2"/>
      <c r="AIZ941" s="2"/>
      <c r="AJA941" s="2"/>
      <c r="AJB941" s="2"/>
      <c r="AJC941" s="2"/>
      <c r="AJD941" s="2"/>
      <c r="AJE941" s="2"/>
      <c r="AJF941" s="2"/>
      <c r="AJG941" s="2"/>
      <c r="AJH941" s="2"/>
      <c r="AJI941" s="2"/>
      <c r="AJJ941" s="2"/>
      <c r="AJK941" s="2"/>
      <c r="AJL941" s="2"/>
      <c r="AJM941" s="2"/>
      <c r="AJN941" s="2"/>
      <c r="AJO941" s="2"/>
      <c r="AJP941" s="2"/>
      <c r="AJQ941" s="2"/>
      <c r="AJR941" s="2"/>
      <c r="AJS941" s="2"/>
      <c r="AJT941" s="2"/>
      <c r="AJU941" s="2"/>
      <c r="AJV941" s="2"/>
      <c r="AJW941" s="2"/>
      <c r="AJX941" s="2"/>
      <c r="AJY941" s="2"/>
      <c r="AJZ941" s="2"/>
      <c r="AKA941" s="2"/>
      <c r="AKB941" s="2"/>
      <c r="AKC941" s="2"/>
      <c r="AKD941" s="2"/>
      <c r="AKE941" s="2"/>
      <c r="AKF941" s="2"/>
      <c r="AKG941" s="2"/>
      <c r="AKH941" s="2"/>
      <c r="AKI941" s="2"/>
      <c r="AKJ941" s="2"/>
      <c r="AKK941" s="2"/>
      <c r="AKL941" s="2"/>
      <c r="AKM941" s="2"/>
      <c r="AKN941" s="2"/>
      <c r="AKO941" s="2"/>
      <c r="AKP941" s="2"/>
      <c r="AKQ941" s="2"/>
      <c r="AKR941" s="2"/>
      <c r="AKS941" s="2"/>
      <c r="AKT941" s="2"/>
      <c r="AKU941" s="2"/>
      <c r="AKV941" s="2"/>
      <c r="AKW941" s="2"/>
      <c r="AKX941" s="2"/>
      <c r="AKY941" s="2"/>
      <c r="AKZ941" s="2"/>
      <c r="ALA941" s="2"/>
      <c r="ALB941" s="2"/>
      <c r="ALC941" s="2"/>
      <c r="ALD941" s="2"/>
      <c r="ALE941" s="2"/>
      <c r="ALF941" s="2"/>
      <c r="ALG941" s="2"/>
      <c r="ALH941" s="2"/>
      <c r="ALI941" s="2"/>
      <c r="ALJ941" s="2"/>
      <c r="ALK941" s="2"/>
      <c r="ALL941" s="2"/>
      <c r="ALM941" s="2"/>
      <c r="ALN941" s="2"/>
      <c r="ALO941" s="2"/>
      <c r="ALP941" s="2"/>
      <c r="ALQ941" s="2"/>
      <c r="ALR941" s="2"/>
      <c r="ALS941" s="2"/>
      <c r="ALT941" s="2"/>
      <c r="ALU941" s="2"/>
      <c r="ALV941" s="2"/>
      <c r="ALW941" s="2"/>
      <c r="ALX941" s="2"/>
      <c r="ALY941" s="2"/>
      <c r="ALZ941" s="2"/>
      <c r="AMA941" s="2"/>
      <c r="AMB941" s="2"/>
      <c r="AMC941" s="2"/>
      <c r="AMD941" s="2"/>
      <c r="AME941" s="2"/>
      <c r="AMF941" s="2"/>
      <c r="AMG941" s="2"/>
      <c r="AMH941" s="2"/>
      <c r="AMI941" s="2"/>
      <c r="AMJ941" s="2"/>
    </row>
    <row r="942" s="1" customFormat="1" ht="27.75" customHeight="1" spans="1:102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  <c r="KE942" s="2"/>
      <c r="KF942" s="2"/>
      <c r="KG942" s="2"/>
      <c r="KH942" s="2"/>
      <c r="KI942" s="2"/>
      <c r="KJ942" s="2"/>
      <c r="KK942" s="2"/>
      <c r="KL942" s="2"/>
      <c r="KM942" s="2"/>
      <c r="KN942" s="2"/>
      <c r="KO942" s="2"/>
      <c r="KP942" s="2"/>
      <c r="KQ942" s="2"/>
      <c r="KR942" s="2"/>
      <c r="KS942" s="2"/>
      <c r="KT942" s="2"/>
      <c r="KU942" s="2"/>
      <c r="KV942" s="2"/>
      <c r="KW942" s="2"/>
      <c r="KX942" s="2"/>
      <c r="KY942" s="2"/>
      <c r="KZ942" s="2"/>
      <c r="LA942" s="2"/>
      <c r="LB942" s="2"/>
      <c r="LC942" s="2"/>
      <c r="LD942" s="2"/>
      <c r="LE942" s="2"/>
      <c r="LF942" s="2"/>
      <c r="LG942" s="2"/>
      <c r="LH942" s="2"/>
      <c r="LI942" s="2"/>
      <c r="LJ942" s="2"/>
      <c r="LK942" s="2"/>
      <c r="LL942" s="2"/>
      <c r="LM942" s="2"/>
      <c r="LN942" s="2"/>
      <c r="LO942" s="2"/>
      <c r="LP942" s="2"/>
      <c r="LQ942" s="2"/>
      <c r="LR942" s="2"/>
      <c r="LS942" s="2"/>
      <c r="LT942" s="2"/>
      <c r="LU942" s="2"/>
      <c r="LV942" s="2"/>
      <c r="LW942" s="2"/>
      <c r="LX942" s="2"/>
      <c r="LY942" s="2"/>
      <c r="LZ942" s="2"/>
      <c r="MA942" s="2"/>
      <c r="MB942" s="2"/>
      <c r="MC942" s="2"/>
      <c r="MD942" s="2"/>
      <c r="ME942" s="2"/>
      <c r="MF942" s="2"/>
      <c r="MG942" s="2"/>
      <c r="MH942" s="2"/>
      <c r="MI942" s="2"/>
      <c r="MJ942" s="2"/>
      <c r="MK942" s="2"/>
      <c r="ML942" s="2"/>
      <c r="MM942" s="2"/>
      <c r="MN942" s="2"/>
      <c r="MO942" s="2"/>
      <c r="MP942" s="2"/>
      <c r="MQ942" s="2"/>
      <c r="MR942" s="2"/>
      <c r="MS942" s="2"/>
      <c r="MT942" s="2"/>
      <c r="MU942" s="2"/>
      <c r="MV942" s="2"/>
      <c r="MW942" s="2"/>
      <c r="MX942" s="2"/>
      <c r="MY942" s="2"/>
      <c r="MZ942" s="2"/>
      <c r="NA942" s="2"/>
      <c r="NB942" s="2"/>
      <c r="NC942" s="2"/>
      <c r="ND942" s="2"/>
      <c r="NE942" s="2"/>
      <c r="NF942" s="2"/>
      <c r="NG942" s="2"/>
      <c r="NH942" s="2"/>
      <c r="NI942" s="2"/>
      <c r="NJ942" s="2"/>
      <c r="NK942" s="2"/>
      <c r="NL942" s="2"/>
      <c r="NM942" s="2"/>
      <c r="NN942" s="2"/>
      <c r="NO942" s="2"/>
      <c r="NP942" s="2"/>
      <c r="NQ942" s="2"/>
      <c r="NR942" s="2"/>
      <c r="NS942" s="2"/>
      <c r="NT942" s="2"/>
      <c r="NU942" s="2"/>
      <c r="NV942" s="2"/>
      <c r="NW942" s="2"/>
      <c r="NX942" s="2"/>
      <c r="NY942" s="2"/>
      <c r="NZ942" s="2"/>
      <c r="OA942" s="2"/>
      <c r="OB942" s="2"/>
      <c r="OC942" s="2"/>
      <c r="OD942" s="2"/>
      <c r="OE942" s="2"/>
      <c r="OF942" s="2"/>
      <c r="OG942" s="2"/>
      <c r="OH942" s="2"/>
      <c r="OI942" s="2"/>
      <c r="OJ942" s="2"/>
      <c r="OK942" s="2"/>
      <c r="OL942" s="2"/>
      <c r="OM942" s="2"/>
      <c r="ON942" s="2"/>
      <c r="OO942" s="2"/>
      <c r="OP942" s="2"/>
      <c r="OQ942" s="2"/>
      <c r="OR942" s="2"/>
      <c r="OS942" s="2"/>
      <c r="OT942" s="2"/>
      <c r="OU942" s="2"/>
      <c r="OV942" s="2"/>
      <c r="OW942" s="2"/>
      <c r="OX942" s="2"/>
      <c r="OY942" s="2"/>
      <c r="OZ942" s="2"/>
      <c r="PA942" s="2"/>
      <c r="PB942" s="2"/>
      <c r="PC942" s="2"/>
      <c r="PD942" s="2"/>
      <c r="PE942" s="2"/>
      <c r="PF942" s="2"/>
      <c r="PG942" s="2"/>
      <c r="PH942" s="2"/>
      <c r="PI942" s="2"/>
      <c r="PJ942" s="2"/>
      <c r="PK942" s="2"/>
      <c r="PL942" s="2"/>
      <c r="PM942" s="2"/>
      <c r="PN942" s="2"/>
      <c r="PO942" s="2"/>
      <c r="PP942" s="2"/>
      <c r="PQ942" s="2"/>
      <c r="PR942" s="2"/>
      <c r="PS942" s="2"/>
      <c r="PT942" s="2"/>
      <c r="PU942" s="2"/>
      <c r="PV942" s="2"/>
      <c r="PW942" s="2"/>
      <c r="PX942" s="2"/>
      <c r="PY942" s="2"/>
      <c r="PZ942" s="2"/>
      <c r="QA942" s="2"/>
      <c r="QB942" s="2"/>
      <c r="QC942" s="2"/>
      <c r="QD942" s="2"/>
      <c r="QE942" s="2"/>
      <c r="QF942" s="2"/>
      <c r="QG942" s="2"/>
      <c r="QH942" s="2"/>
      <c r="QI942" s="2"/>
      <c r="QJ942" s="2"/>
      <c r="QK942" s="2"/>
      <c r="QL942" s="2"/>
      <c r="QM942" s="2"/>
      <c r="QN942" s="2"/>
      <c r="QO942" s="2"/>
      <c r="QP942" s="2"/>
      <c r="QQ942" s="2"/>
      <c r="QR942" s="2"/>
      <c r="QS942" s="2"/>
      <c r="QT942" s="2"/>
      <c r="QU942" s="2"/>
      <c r="QV942" s="2"/>
      <c r="QW942" s="2"/>
      <c r="QX942" s="2"/>
      <c r="QY942" s="2"/>
      <c r="QZ942" s="2"/>
      <c r="RA942" s="2"/>
      <c r="RB942" s="2"/>
      <c r="RC942" s="2"/>
      <c r="RD942" s="2"/>
      <c r="RE942" s="2"/>
      <c r="RF942" s="2"/>
      <c r="RG942" s="2"/>
      <c r="RH942" s="2"/>
      <c r="RI942" s="2"/>
      <c r="RJ942" s="2"/>
      <c r="RK942" s="2"/>
      <c r="RL942" s="2"/>
      <c r="RM942" s="2"/>
      <c r="RN942" s="2"/>
      <c r="RO942" s="2"/>
      <c r="RP942" s="2"/>
      <c r="RQ942" s="2"/>
      <c r="RR942" s="2"/>
      <c r="RS942" s="2"/>
      <c r="RT942" s="2"/>
      <c r="RU942" s="2"/>
      <c r="RV942" s="2"/>
      <c r="RW942" s="2"/>
      <c r="RX942" s="2"/>
      <c r="RY942" s="2"/>
      <c r="RZ942" s="2"/>
      <c r="SA942" s="2"/>
      <c r="SB942" s="2"/>
      <c r="SC942" s="2"/>
      <c r="SD942" s="2"/>
      <c r="SE942" s="2"/>
      <c r="SF942" s="2"/>
      <c r="SG942" s="2"/>
      <c r="SH942" s="2"/>
      <c r="SI942" s="2"/>
      <c r="SJ942" s="2"/>
      <c r="SK942" s="2"/>
      <c r="SL942" s="2"/>
      <c r="SM942" s="2"/>
      <c r="SN942" s="2"/>
      <c r="SO942" s="2"/>
      <c r="SP942" s="2"/>
      <c r="SQ942" s="2"/>
      <c r="SR942" s="2"/>
      <c r="SS942" s="2"/>
      <c r="ST942" s="2"/>
      <c r="SU942" s="2"/>
      <c r="SV942" s="2"/>
      <c r="SW942" s="2"/>
      <c r="SX942" s="2"/>
      <c r="SY942" s="2"/>
      <c r="SZ942" s="2"/>
      <c r="TA942" s="2"/>
      <c r="TB942" s="2"/>
      <c r="TC942" s="2"/>
      <c r="TD942" s="2"/>
      <c r="TE942" s="2"/>
      <c r="TF942" s="2"/>
      <c r="TG942" s="2"/>
      <c r="TH942" s="2"/>
      <c r="TI942" s="2"/>
      <c r="TJ942" s="2"/>
      <c r="TK942" s="2"/>
      <c r="TL942" s="2"/>
      <c r="TM942" s="2"/>
      <c r="TN942" s="2"/>
      <c r="TO942" s="2"/>
      <c r="TP942" s="2"/>
      <c r="TQ942" s="2"/>
      <c r="TR942" s="2"/>
      <c r="TS942" s="2"/>
      <c r="TT942" s="2"/>
      <c r="TU942" s="2"/>
      <c r="TV942" s="2"/>
      <c r="TW942" s="2"/>
      <c r="TX942" s="2"/>
      <c r="TY942" s="2"/>
      <c r="TZ942" s="2"/>
      <c r="UA942" s="2"/>
      <c r="UB942" s="2"/>
      <c r="UC942" s="2"/>
      <c r="UD942" s="2"/>
      <c r="UE942" s="2"/>
      <c r="UF942" s="2"/>
      <c r="UG942" s="2"/>
      <c r="UH942" s="2"/>
      <c r="UI942" s="2"/>
      <c r="UJ942" s="2"/>
      <c r="UK942" s="2"/>
      <c r="UL942" s="2"/>
      <c r="UM942" s="2"/>
      <c r="UN942" s="2"/>
      <c r="UO942" s="2"/>
      <c r="UP942" s="2"/>
      <c r="UQ942" s="2"/>
      <c r="UR942" s="2"/>
      <c r="US942" s="2"/>
      <c r="UT942" s="2"/>
      <c r="UU942" s="2"/>
      <c r="UV942" s="2"/>
      <c r="UW942" s="2"/>
      <c r="UX942" s="2"/>
      <c r="UY942" s="2"/>
      <c r="UZ942" s="2"/>
      <c r="VA942" s="2"/>
      <c r="VB942" s="2"/>
      <c r="VC942" s="2"/>
      <c r="VD942" s="2"/>
      <c r="VE942" s="2"/>
      <c r="VF942" s="2"/>
      <c r="VG942" s="2"/>
      <c r="VH942" s="2"/>
      <c r="VI942" s="2"/>
      <c r="VJ942" s="2"/>
      <c r="VK942" s="2"/>
      <c r="VL942" s="2"/>
      <c r="VM942" s="2"/>
      <c r="VN942" s="2"/>
      <c r="VO942" s="2"/>
      <c r="VP942" s="2"/>
      <c r="VQ942" s="2"/>
      <c r="VR942" s="2"/>
      <c r="VS942" s="2"/>
      <c r="VT942" s="2"/>
      <c r="VU942" s="2"/>
      <c r="VV942" s="2"/>
      <c r="VW942" s="2"/>
      <c r="VX942" s="2"/>
      <c r="VY942" s="2"/>
      <c r="VZ942" s="2"/>
      <c r="WA942" s="2"/>
      <c r="WB942" s="2"/>
      <c r="WC942" s="2"/>
      <c r="WD942" s="2"/>
      <c r="WE942" s="2"/>
      <c r="WF942" s="2"/>
      <c r="WG942" s="2"/>
      <c r="WH942" s="2"/>
      <c r="WI942" s="2"/>
      <c r="WJ942" s="2"/>
      <c r="WK942" s="2"/>
      <c r="WL942" s="2"/>
      <c r="WM942" s="2"/>
      <c r="WN942" s="2"/>
      <c r="WO942" s="2"/>
      <c r="WP942" s="2"/>
      <c r="WQ942" s="2"/>
      <c r="WR942" s="2"/>
      <c r="WS942" s="2"/>
      <c r="WT942" s="2"/>
      <c r="WU942" s="2"/>
      <c r="WV942" s="2"/>
      <c r="WW942" s="2"/>
      <c r="WX942" s="2"/>
      <c r="WY942" s="2"/>
      <c r="WZ942" s="2"/>
      <c r="XA942" s="2"/>
      <c r="XB942" s="2"/>
      <c r="XC942" s="2"/>
      <c r="XD942" s="2"/>
      <c r="XE942" s="2"/>
      <c r="XF942" s="2"/>
      <c r="XG942" s="2"/>
      <c r="XH942" s="2"/>
      <c r="XI942" s="2"/>
      <c r="XJ942" s="2"/>
      <c r="XK942" s="2"/>
      <c r="XL942" s="2"/>
      <c r="XM942" s="2"/>
      <c r="XN942" s="2"/>
      <c r="XO942" s="2"/>
      <c r="XP942" s="2"/>
      <c r="XQ942" s="2"/>
      <c r="XR942" s="2"/>
      <c r="XS942" s="2"/>
      <c r="XT942" s="2"/>
      <c r="XU942" s="2"/>
      <c r="XV942" s="2"/>
      <c r="XW942" s="2"/>
      <c r="XX942" s="2"/>
      <c r="XY942" s="2"/>
      <c r="XZ942" s="2"/>
      <c r="YA942" s="2"/>
      <c r="YB942" s="2"/>
      <c r="YC942" s="2"/>
      <c r="YD942" s="2"/>
      <c r="YE942" s="2"/>
      <c r="YF942" s="2"/>
      <c r="YG942" s="2"/>
      <c r="YH942" s="2"/>
      <c r="YI942" s="2"/>
      <c r="YJ942" s="2"/>
      <c r="YK942" s="2"/>
      <c r="YL942" s="2"/>
      <c r="YM942" s="2"/>
      <c r="YN942" s="2"/>
      <c r="YO942" s="2"/>
      <c r="YP942" s="2"/>
      <c r="YQ942" s="2"/>
      <c r="YR942" s="2"/>
      <c r="YS942" s="2"/>
      <c r="YT942" s="2"/>
      <c r="YU942" s="2"/>
      <c r="YV942" s="2"/>
      <c r="YW942" s="2"/>
      <c r="YX942" s="2"/>
      <c r="YY942" s="2"/>
      <c r="YZ942" s="2"/>
      <c r="ZA942" s="2"/>
      <c r="ZB942" s="2"/>
      <c r="ZC942" s="2"/>
      <c r="ZD942" s="2"/>
      <c r="ZE942" s="2"/>
      <c r="ZF942" s="2"/>
      <c r="ZG942" s="2"/>
      <c r="ZH942" s="2"/>
      <c r="ZI942" s="2"/>
      <c r="ZJ942" s="2"/>
      <c r="ZK942" s="2"/>
      <c r="ZL942" s="2"/>
      <c r="ZM942" s="2"/>
      <c r="ZN942" s="2"/>
      <c r="ZO942" s="2"/>
      <c r="ZP942" s="2"/>
      <c r="ZQ942" s="2"/>
      <c r="ZR942" s="2"/>
      <c r="ZS942" s="2"/>
      <c r="ZT942" s="2"/>
      <c r="ZU942" s="2"/>
      <c r="ZV942" s="2"/>
      <c r="ZW942" s="2"/>
      <c r="ZX942" s="2"/>
      <c r="ZY942" s="2"/>
      <c r="ZZ942" s="2"/>
      <c r="AAA942" s="2"/>
      <c r="AAB942" s="2"/>
      <c r="AAC942" s="2"/>
      <c r="AAD942" s="2"/>
      <c r="AAE942" s="2"/>
      <c r="AAF942" s="2"/>
      <c r="AAG942" s="2"/>
      <c r="AAH942" s="2"/>
      <c r="AAI942" s="2"/>
      <c r="AAJ942" s="2"/>
      <c r="AAK942" s="2"/>
      <c r="AAL942" s="2"/>
      <c r="AAM942" s="2"/>
      <c r="AAN942" s="2"/>
      <c r="AAO942" s="2"/>
      <c r="AAP942" s="2"/>
      <c r="AAQ942" s="2"/>
      <c r="AAR942" s="2"/>
      <c r="AAS942" s="2"/>
      <c r="AAT942" s="2"/>
      <c r="AAU942" s="2"/>
      <c r="AAV942" s="2"/>
      <c r="AAW942" s="2"/>
      <c r="AAX942" s="2"/>
      <c r="AAY942" s="2"/>
      <c r="AAZ942" s="2"/>
      <c r="ABA942" s="2"/>
      <c r="ABB942" s="2"/>
      <c r="ABC942" s="2"/>
      <c r="ABD942" s="2"/>
      <c r="ABE942" s="2"/>
      <c r="ABF942" s="2"/>
      <c r="ABG942" s="2"/>
      <c r="ABH942" s="2"/>
      <c r="ABI942" s="2"/>
      <c r="ABJ942" s="2"/>
      <c r="ABK942" s="2"/>
      <c r="ABL942" s="2"/>
      <c r="ABM942" s="2"/>
      <c r="ABN942" s="2"/>
      <c r="ABO942" s="2"/>
      <c r="ABP942" s="2"/>
      <c r="ABQ942" s="2"/>
      <c r="ABR942" s="2"/>
      <c r="ABS942" s="2"/>
      <c r="ABT942" s="2"/>
      <c r="ABU942" s="2"/>
      <c r="ABV942" s="2"/>
      <c r="ABW942" s="2"/>
      <c r="ABX942" s="2"/>
      <c r="ABY942" s="2"/>
      <c r="ABZ942" s="2"/>
      <c r="ACA942" s="2"/>
      <c r="ACB942" s="2"/>
      <c r="ACC942" s="2"/>
      <c r="ACD942" s="2"/>
      <c r="ACE942" s="2"/>
      <c r="ACF942" s="2"/>
      <c r="ACG942" s="2"/>
      <c r="ACH942" s="2"/>
      <c r="ACI942" s="2"/>
      <c r="ACJ942" s="2"/>
      <c r="ACK942" s="2"/>
      <c r="ACL942" s="2"/>
      <c r="ACM942" s="2"/>
      <c r="ACN942" s="2"/>
      <c r="ACO942" s="2"/>
      <c r="ACP942" s="2"/>
      <c r="ACQ942" s="2"/>
      <c r="ACR942" s="2"/>
      <c r="ACS942" s="2"/>
      <c r="ACT942" s="2"/>
      <c r="ACU942" s="2"/>
      <c r="ACV942" s="2"/>
      <c r="ACW942" s="2"/>
      <c r="ACX942" s="2"/>
      <c r="ACY942" s="2"/>
      <c r="ACZ942" s="2"/>
      <c r="ADA942" s="2"/>
      <c r="ADB942" s="2"/>
      <c r="ADC942" s="2"/>
      <c r="ADD942" s="2"/>
      <c r="ADE942" s="2"/>
      <c r="ADF942" s="2"/>
      <c r="ADG942" s="2"/>
      <c r="ADH942" s="2"/>
      <c r="ADI942" s="2"/>
      <c r="ADJ942" s="2"/>
      <c r="ADK942" s="2"/>
      <c r="ADL942" s="2"/>
      <c r="ADM942" s="2"/>
      <c r="ADN942" s="2"/>
      <c r="ADO942" s="2"/>
      <c r="ADP942" s="2"/>
      <c r="ADQ942" s="2"/>
      <c r="ADR942" s="2"/>
      <c r="ADS942" s="2"/>
      <c r="ADT942" s="2"/>
      <c r="ADU942" s="2"/>
      <c r="ADV942" s="2"/>
      <c r="ADW942" s="2"/>
      <c r="ADX942" s="2"/>
      <c r="ADY942" s="2"/>
      <c r="ADZ942" s="2"/>
      <c r="AEA942" s="2"/>
      <c r="AEB942" s="2"/>
      <c r="AEC942" s="2"/>
      <c r="AED942" s="2"/>
      <c r="AEE942" s="2"/>
      <c r="AEF942" s="2"/>
      <c r="AEG942" s="2"/>
      <c r="AEH942" s="2"/>
      <c r="AEI942" s="2"/>
      <c r="AEJ942" s="2"/>
      <c r="AEK942" s="2"/>
      <c r="AEL942" s="2"/>
      <c r="AEM942" s="2"/>
      <c r="AEN942" s="2"/>
      <c r="AEO942" s="2"/>
      <c r="AEP942" s="2"/>
      <c r="AEQ942" s="2"/>
      <c r="AER942" s="2"/>
      <c r="AES942" s="2"/>
      <c r="AET942" s="2"/>
      <c r="AEU942" s="2"/>
      <c r="AEV942" s="2"/>
      <c r="AEW942" s="2"/>
      <c r="AEX942" s="2"/>
      <c r="AEY942" s="2"/>
      <c r="AEZ942" s="2"/>
      <c r="AFA942" s="2"/>
      <c r="AFB942" s="2"/>
      <c r="AFC942" s="2"/>
      <c r="AFD942" s="2"/>
      <c r="AFE942" s="2"/>
      <c r="AFF942" s="2"/>
      <c r="AFG942" s="2"/>
      <c r="AFH942" s="2"/>
      <c r="AFI942" s="2"/>
      <c r="AFJ942" s="2"/>
      <c r="AFK942" s="2"/>
      <c r="AFL942" s="2"/>
      <c r="AFM942" s="2"/>
      <c r="AFN942" s="2"/>
      <c r="AFO942" s="2"/>
      <c r="AFP942" s="2"/>
      <c r="AFQ942" s="2"/>
      <c r="AFR942" s="2"/>
      <c r="AFS942" s="2"/>
      <c r="AFT942" s="2"/>
      <c r="AFU942" s="2"/>
      <c r="AFV942" s="2"/>
      <c r="AFW942" s="2"/>
      <c r="AFX942" s="2"/>
      <c r="AFY942" s="2"/>
      <c r="AFZ942" s="2"/>
      <c r="AGA942" s="2"/>
      <c r="AGB942" s="2"/>
      <c r="AGC942" s="2"/>
      <c r="AGD942" s="2"/>
      <c r="AGE942" s="2"/>
      <c r="AGF942" s="2"/>
      <c r="AGG942" s="2"/>
      <c r="AGH942" s="2"/>
      <c r="AGI942" s="2"/>
      <c r="AGJ942" s="2"/>
      <c r="AGK942" s="2"/>
      <c r="AGL942" s="2"/>
      <c r="AGM942" s="2"/>
      <c r="AGN942" s="2"/>
      <c r="AGO942" s="2"/>
      <c r="AGP942" s="2"/>
      <c r="AGQ942" s="2"/>
      <c r="AGR942" s="2"/>
      <c r="AGS942" s="2"/>
      <c r="AGT942" s="2"/>
      <c r="AGU942" s="2"/>
      <c r="AGV942" s="2"/>
      <c r="AGW942" s="2"/>
      <c r="AGX942" s="2"/>
      <c r="AGY942" s="2"/>
      <c r="AGZ942" s="2"/>
      <c r="AHA942" s="2"/>
      <c r="AHB942" s="2"/>
      <c r="AHC942" s="2"/>
      <c r="AHD942" s="2"/>
      <c r="AHE942" s="2"/>
      <c r="AHF942" s="2"/>
      <c r="AHG942" s="2"/>
      <c r="AHH942" s="2"/>
      <c r="AHI942" s="2"/>
      <c r="AHJ942" s="2"/>
      <c r="AHK942" s="2"/>
      <c r="AHL942" s="2"/>
      <c r="AHM942" s="2"/>
      <c r="AHN942" s="2"/>
      <c r="AHO942" s="2"/>
      <c r="AHP942" s="2"/>
      <c r="AHQ942" s="2"/>
      <c r="AHR942" s="2"/>
      <c r="AHS942" s="2"/>
      <c r="AHT942" s="2"/>
      <c r="AHU942" s="2"/>
      <c r="AHV942" s="2"/>
      <c r="AHW942" s="2"/>
      <c r="AHX942" s="2"/>
      <c r="AHY942" s="2"/>
      <c r="AHZ942" s="2"/>
      <c r="AIA942" s="2"/>
      <c r="AIB942" s="2"/>
      <c r="AIC942" s="2"/>
      <c r="AID942" s="2"/>
      <c r="AIE942" s="2"/>
      <c r="AIF942" s="2"/>
      <c r="AIG942" s="2"/>
      <c r="AIH942" s="2"/>
      <c r="AII942" s="2"/>
      <c r="AIJ942" s="2"/>
      <c r="AIK942" s="2"/>
      <c r="AIL942" s="2"/>
      <c r="AIM942" s="2"/>
      <c r="AIN942" s="2"/>
      <c r="AIO942" s="2"/>
      <c r="AIP942" s="2"/>
      <c r="AIQ942" s="2"/>
      <c r="AIR942" s="2"/>
      <c r="AIS942" s="2"/>
      <c r="AIT942" s="2"/>
      <c r="AIU942" s="2"/>
      <c r="AIV942" s="2"/>
      <c r="AIW942" s="2"/>
      <c r="AIX942" s="2"/>
      <c r="AIY942" s="2"/>
      <c r="AIZ942" s="2"/>
      <c r="AJA942" s="2"/>
      <c r="AJB942" s="2"/>
      <c r="AJC942" s="2"/>
      <c r="AJD942" s="2"/>
      <c r="AJE942" s="2"/>
      <c r="AJF942" s="2"/>
      <c r="AJG942" s="2"/>
      <c r="AJH942" s="2"/>
      <c r="AJI942" s="2"/>
      <c r="AJJ942" s="2"/>
      <c r="AJK942" s="2"/>
      <c r="AJL942" s="2"/>
      <c r="AJM942" s="2"/>
      <c r="AJN942" s="2"/>
      <c r="AJO942" s="2"/>
      <c r="AJP942" s="2"/>
      <c r="AJQ942" s="2"/>
      <c r="AJR942" s="2"/>
      <c r="AJS942" s="2"/>
      <c r="AJT942" s="2"/>
      <c r="AJU942" s="2"/>
      <c r="AJV942" s="2"/>
      <c r="AJW942" s="2"/>
      <c r="AJX942" s="2"/>
      <c r="AJY942" s="2"/>
      <c r="AJZ942" s="2"/>
      <c r="AKA942" s="2"/>
      <c r="AKB942" s="2"/>
      <c r="AKC942" s="2"/>
      <c r="AKD942" s="2"/>
      <c r="AKE942" s="2"/>
      <c r="AKF942" s="2"/>
      <c r="AKG942" s="2"/>
      <c r="AKH942" s="2"/>
      <c r="AKI942" s="2"/>
      <c r="AKJ942" s="2"/>
      <c r="AKK942" s="2"/>
      <c r="AKL942" s="2"/>
      <c r="AKM942" s="2"/>
      <c r="AKN942" s="2"/>
      <c r="AKO942" s="2"/>
      <c r="AKP942" s="2"/>
      <c r="AKQ942" s="2"/>
      <c r="AKR942" s="2"/>
      <c r="AKS942" s="2"/>
      <c r="AKT942" s="2"/>
      <c r="AKU942" s="2"/>
      <c r="AKV942" s="2"/>
      <c r="AKW942" s="2"/>
      <c r="AKX942" s="2"/>
      <c r="AKY942" s="2"/>
      <c r="AKZ942" s="2"/>
      <c r="ALA942" s="2"/>
      <c r="ALB942" s="2"/>
      <c r="ALC942" s="2"/>
      <c r="ALD942" s="2"/>
      <c r="ALE942" s="2"/>
      <c r="ALF942" s="2"/>
      <c r="ALG942" s="2"/>
      <c r="ALH942" s="2"/>
      <c r="ALI942" s="2"/>
      <c r="ALJ942" s="2"/>
      <c r="ALK942" s="2"/>
      <c r="ALL942" s="2"/>
      <c r="ALM942" s="2"/>
      <c r="ALN942" s="2"/>
      <c r="ALO942" s="2"/>
      <c r="ALP942" s="2"/>
      <c r="ALQ942" s="2"/>
      <c r="ALR942" s="2"/>
      <c r="ALS942" s="2"/>
      <c r="ALT942" s="2"/>
      <c r="ALU942" s="2"/>
      <c r="ALV942" s="2"/>
      <c r="ALW942" s="2"/>
      <c r="ALX942" s="2"/>
      <c r="ALY942" s="2"/>
      <c r="ALZ942" s="2"/>
      <c r="AMA942" s="2"/>
      <c r="AMB942" s="2"/>
      <c r="AMC942" s="2"/>
      <c r="AMD942" s="2"/>
      <c r="AME942" s="2"/>
      <c r="AMF942" s="2"/>
      <c r="AMG942" s="2"/>
      <c r="AMH942" s="2"/>
      <c r="AMI942" s="2"/>
      <c r="AMJ942" s="2"/>
    </row>
    <row r="943" s="1" customFormat="1" ht="27.75" customHeight="1" spans="1:102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  <c r="KE943" s="2"/>
      <c r="KF943" s="2"/>
      <c r="KG943" s="2"/>
      <c r="KH943" s="2"/>
      <c r="KI943" s="2"/>
      <c r="KJ943" s="2"/>
      <c r="KK943" s="2"/>
      <c r="KL943" s="2"/>
      <c r="KM943" s="2"/>
      <c r="KN943" s="2"/>
      <c r="KO943" s="2"/>
      <c r="KP943" s="2"/>
      <c r="KQ943" s="2"/>
      <c r="KR943" s="2"/>
      <c r="KS943" s="2"/>
      <c r="KT943" s="2"/>
      <c r="KU943" s="2"/>
      <c r="KV943" s="2"/>
      <c r="KW943" s="2"/>
      <c r="KX943" s="2"/>
      <c r="KY943" s="2"/>
      <c r="KZ943" s="2"/>
      <c r="LA943" s="2"/>
      <c r="LB943" s="2"/>
      <c r="LC943" s="2"/>
      <c r="LD943" s="2"/>
      <c r="LE943" s="2"/>
      <c r="LF943" s="2"/>
      <c r="LG943" s="2"/>
      <c r="LH943" s="2"/>
      <c r="LI943" s="2"/>
      <c r="LJ943" s="2"/>
      <c r="LK943" s="2"/>
      <c r="LL943" s="2"/>
      <c r="LM943" s="2"/>
      <c r="LN943" s="2"/>
      <c r="LO943" s="2"/>
      <c r="LP943" s="2"/>
      <c r="LQ943" s="2"/>
      <c r="LR943" s="2"/>
      <c r="LS943" s="2"/>
      <c r="LT943" s="2"/>
      <c r="LU943" s="2"/>
      <c r="LV943" s="2"/>
      <c r="LW943" s="2"/>
      <c r="LX943" s="2"/>
      <c r="LY943" s="2"/>
      <c r="LZ943" s="2"/>
      <c r="MA943" s="2"/>
      <c r="MB943" s="2"/>
      <c r="MC943" s="2"/>
      <c r="MD943" s="2"/>
      <c r="ME943" s="2"/>
      <c r="MF943" s="2"/>
      <c r="MG943" s="2"/>
      <c r="MH943" s="2"/>
      <c r="MI943" s="2"/>
      <c r="MJ943" s="2"/>
      <c r="MK943" s="2"/>
      <c r="ML943" s="2"/>
      <c r="MM943" s="2"/>
      <c r="MN943" s="2"/>
      <c r="MO943" s="2"/>
      <c r="MP943" s="2"/>
      <c r="MQ943" s="2"/>
      <c r="MR943" s="2"/>
      <c r="MS943" s="2"/>
      <c r="MT943" s="2"/>
      <c r="MU943" s="2"/>
      <c r="MV943" s="2"/>
      <c r="MW943" s="2"/>
      <c r="MX943" s="2"/>
      <c r="MY943" s="2"/>
      <c r="MZ943" s="2"/>
      <c r="NA943" s="2"/>
      <c r="NB943" s="2"/>
      <c r="NC943" s="2"/>
      <c r="ND943" s="2"/>
      <c r="NE943" s="2"/>
      <c r="NF943" s="2"/>
      <c r="NG943" s="2"/>
      <c r="NH943" s="2"/>
      <c r="NI943" s="2"/>
      <c r="NJ943" s="2"/>
      <c r="NK943" s="2"/>
      <c r="NL943" s="2"/>
      <c r="NM943" s="2"/>
      <c r="NN943" s="2"/>
      <c r="NO943" s="2"/>
      <c r="NP943" s="2"/>
      <c r="NQ943" s="2"/>
      <c r="NR943" s="2"/>
      <c r="NS943" s="2"/>
      <c r="NT943" s="2"/>
      <c r="NU943" s="2"/>
      <c r="NV943" s="2"/>
      <c r="NW943" s="2"/>
      <c r="NX943" s="2"/>
      <c r="NY943" s="2"/>
      <c r="NZ943" s="2"/>
      <c r="OA943" s="2"/>
      <c r="OB943" s="2"/>
      <c r="OC943" s="2"/>
      <c r="OD943" s="2"/>
      <c r="OE943" s="2"/>
      <c r="OF943" s="2"/>
      <c r="OG943" s="2"/>
      <c r="OH943" s="2"/>
      <c r="OI943" s="2"/>
      <c r="OJ943" s="2"/>
      <c r="OK943" s="2"/>
      <c r="OL943" s="2"/>
      <c r="OM943" s="2"/>
      <c r="ON943" s="2"/>
      <c r="OO943" s="2"/>
      <c r="OP943" s="2"/>
      <c r="OQ943" s="2"/>
      <c r="OR943" s="2"/>
      <c r="OS943" s="2"/>
      <c r="OT943" s="2"/>
      <c r="OU943" s="2"/>
      <c r="OV943" s="2"/>
      <c r="OW943" s="2"/>
      <c r="OX943" s="2"/>
      <c r="OY943" s="2"/>
      <c r="OZ943" s="2"/>
      <c r="PA943" s="2"/>
      <c r="PB943" s="2"/>
      <c r="PC943" s="2"/>
      <c r="PD943" s="2"/>
      <c r="PE943" s="2"/>
      <c r="PF943" s="2"/>
      <c r="PG943" s="2"/>
      <c r="PH943" s="2"/>
      <c r="PI943" s="2"/>
      <c r="PJ943" s="2"/>
      <c r="PK943" s="2"/>
      <c r="PL943" s="2"/>
      <c r="PM943" s="2"/>
      <c r="PN943" s="2"/>
      <c r="PO943" s="2"/>
      <c r="PP943" s="2"/>
      <c r="PQ943" s="2"/>
      <c r="PR943" s="2"/>
      <c r="PS943" s="2"/>
      <c r="PT943" s="2"/>
      <c r="PU943" s="2"/>
      <c r="PV943" s="2"/>
      <c r="PW943" s="2"/>
      <c r="PX943" s="2"/>
      <c r="PY943" s="2"/>
      <c r="PZ943" s="2"/>
      <c r="QA943" s="2"/>
      <c r="QB943" s="2"/>
      <c r="QC943" s="2"/>
      <c r="QD943" s="2"/>
      <c r="QE943" s="2"/>
      <c r="QF943" s="2"/>
      <c r="QG943" s="2"/>
      <c r="QH943" s="2"/>
      <c r="QI943" s="2"/>
      <c r="QJ943" s="2"/>
      <c r="QK943" s="2"/>
      <c r="QL943" s="2"/>
      <c r="QM943" s="2"/>
      <c r="QN943" s="2"/>
      <c r="QO943" s="2"/>
      <c r="QP943" s="2"/>
      <c r="QQ943" s="2"/>
      <c r="QR943" s="2"/>
      <c r="QS943" s="2"/>
      <c r="QT943" s="2"/>
      <c r="QU943" s="2"/>
      <c r="QV943" s="2"/>
      <c r="QW943" s="2"/>
      <c r="QX943" s="2"/>
      <c r="QY943" s="2"/>
      <c r="QZ943" s="2"/>
      <c r="RA943" s="2"/>
      <c r="RB943" s="2"/>
      <c r="RC943" s="2"/>
      <c r="RD943" s="2"/>
      <c r="RE943" s="2"/>
      <c r="RF943" s="2"/>
      <c r="RG943" s="2"/>
      <c r="RH943" s="2"/>
      <c r="RI943" s="2"/>
      <c r="RJ943" s="2"/>
      <c r="RK943" s="2"/>
      <c r="RL943" s="2"/>
      <c r="RM943" s="2"/>
      <c r="RN943" s="2"/>
      <c r="RO943" s="2"/>
      <c r="RP943" s="2"/>
      <c r="RQ943" s="2"/>
      <c r="RR943" s="2"/>
      <c r="RS943" s="2"/>
      <c r="RT943" s="2"/>
      <c r="RU943" s="2"/>
      <c r="RV943" s="2"/>
      <c r="RW943" s="2"/>
      <c r="RX943" s="2"/>
      <c r="RY943" s="2"/>
      <c r="RZ943" s="2"/>
      <c r="SA943" s="2"/>
      <c r="SB943" s="2"/>
      <c r="SC943" s="2"/>
      <c r="SD943" s="2"/>
      <c r="SE943" s="2"/>
      <c r="SF943" s="2"/>
      <c r="SG943" s="2"/>
      <c r="SH943" s="2"/>
      <c r="SI943" s="2"/>
      <c r="SJ943" s="2"/>
      <c r="SK943" s="2"/>
      <c r="SL943" s="2"/>
      <c r="SM943" s="2"/>
      <c r="SN943" s="2"/>
      <c r="SO943" s="2"/>
      <c r="SP943" s="2"/>
      <c r="SQ943" s="2"/>
      <c r="SR943" s="2"/>
      <c r="SS943" s="2"/>
      <c r="ST943" s="2"/>
      <c r="SU943" s="2"/>
      <c r="SV943" s="2"/>
      <c r="SW943" s="2"/>
      <c r="SX943" s="2"/>
      <c r="SY943" s="2"/>
      <c r="SZ943" s="2"/>
      <c r="TA943" s="2"/>
      <c r="TB943" s="2"/>
      <c r="TC943" s="2"/>
      <c r="TD943" s="2"/>
      <c r="TE943" s="2"/>
      <c r="TF943" s="2"/>
      <c r="TG943" s="2"/>
      <c r="TH943" s="2"/>
      <c r="TI943" s="2"/>
      <c r="TJ943" s="2"/>
      <c r="TK943" s="2"/>
      <c r="TL943" s="2"/>
      <c r="TM943" s="2"/>
      <c r="TN943" s="2"/>
      <c r="TO943" s="2"/>
      <c r="TP943" s="2"/>
      <c r="TQ943" s="2"/>
      <c r="TR943" s="2"/>
      <c r="TS943" s="2"/>
      <c r="TT943" s="2"/>
      <c r="TU943" s="2"/>
      <c r="TV943" s="2"/>
      <c r="TW943" s="2"/>
      <c r="TX943" s="2"/>
      <c r="TY943" s="2"/>
      <c r="TZ943" s="2"/>
      <c r="UA943" s="2"/>
      <c r="UB943" s="2"/>
      <c r="UC943" s="2"/>
      <c r="UD943" s="2"/>
      <c r="UE943" s="2"/>
      <c r="UF943" s="2"/>
      <c r="UG943" s="2"/>
      <c r="UH943" s="2"/>
      <c r="UI943" s="2"/>
      <c r="UJ943" s="2"/>
      <c r="UK943" s="2"/>
      <c r="UL943" s="2"/>
      <c r="UM943" s="2"/>
      <c r="UN943" s="2"/>
      <c r="UO943" s="2"/>
      <c r="UP943" s="2"/>
      <c r="UQ943" s="2"/>
      <c r="UR943" s="2"/>
      <c r="US943" s="2"/>
      <c r="UT943" s="2"/>
      <c r="UU943" s="2"/>
      <c r="UV943" s="2"/>
      <c r="UW943" s="2"/>
      <c r="UX943" s="2"/>
      <c r="UY943" s="2"/>
      <c r="UZ943" s="2"/>
      <c r="VA943" s="2"/>
      <c r="VB943" s="2"/>
      <c r="VC943" s="2"/>
      <c r="VD943" s="2"/>
      <c r="VE943" s="2"/>
      <c r="VF943" s="2"/>
      <c r="VG943" s="2"/>
      <c r="VH943" s="2"/>
      <c r="VI943" s="2"/>
      <c r="VJ943" s="2"/>
      <c r="VK943" s="2"/>
      <c r="VL943" s="2"/>
      <c r="VM943" s="2"/>
      <c r="VN943" s="2"/>
      <c r="VO943" s="2"/>
      <c r="VP943" s="2"/>
      <c r="VQ943" s="2"/>
      <c r="VR943" s="2"/>
      <c r="VS943" s="2"/>
      <c r="VT943" s="2"/>
      <c r="VU943" s="2"/>
      <c r="VV943" s="2"/>
      <c r="VW943" s="2"/>
      <c r="VX943" s="2"/>
      <c r="VY943" s="2"/>
      <c r="VZ943" s="2"/>
      <c r="WA943" s="2"/>
      <c r="WB943" s="2"/>
      <c r="WC943" s="2"/>
      <c r="WD943" s="2"/>
      <c r="WE943" s="2"/>
      <c r="WF943" s="2"/>
      <c r="WG943" s="2"/>
      <c r="WH943" s="2"/>
      <c r="WI943" s="2"/>
      <c r="WJ943" s="2"/>
      <c r="WK943" s="2"/>
      <c r="WL943" s="2"/>
      <c r="WM943" s="2"/>
      <c r="WN943" s="2"/>
      <c r="WO943" s="2"/>
      <c r="WP943" s="2"/>
      <c r="WQ943" s="2"/>
      <c r="WR943" s="2"/>
      <c r="WS943" s="2"/>
      <c r="WT943" s="2"/>
      <c r="WU943" s="2"/>
      <c r="WV943" s="2"/>
      <c r="WW943" s="2"/>
      <c r="WX943" s="2"/>
      <c r="WY943" s="2"/>
      <c r="WZ943" s="2"/>
      <c r="XA943" s="2"/>
      <c r="XB943" s="2"/>
      <c r="XC943" s="2"/>
      <c r="XD943" s="2"/>
      <c r="XE943" s="2"/>
      <c r="XF943" s="2"/>
      <c r="XG943" s="2"/>
      <c r="XH943" s="2"/>
      <c r="XI943" s="2"/>
      <c r="XJ943" s="2"/>
      <c r="XK943" s="2"/>
      <c r="XL943" s="2"/>
      <c r="XM943" s="2"/>
      <c r="XN943" s="2"/>
      <c r="XO943" s="2"/>
      <c r="XP943" s="2"/>
      <c r="XQ943" s="2"/>
      <c r="XR943" s="2"/>
      <c r="XS943" s="2"/>
      <c r="XT943" s="2"/>
      <c r="XU943" s="2"/>
      <c r="XV943" s="2"/>
      <c r="XW943" s="2"/>
      <c r="XX943" s="2"/>
      <c r="XY943" s="2"/>
      <c r="XZ943" s="2"/>
      <c r="YA943" s="2"/>
      <c r="YB943" s="2"/>
      <c r="YC943" s="2"/>
      <c r="YD943" s="2"/>
      <c r="YE943" s="2"/>
      <c r="YF943" s="2"/>
      <c r="YG943" s="2"/>
      <c r="YH943" s="2"/>
      <c r="YI943" s="2"/>
      <c r="YJ943" s="2"/>
      <c r="YK943" s="2"/>
      <c r="YL943" s="2"/>
      <c r="YM943" s="2"/>
      <c r="YN943" s="2"/>
      <c r="YO943" s="2"/>
      <c r="YP943" s="2"/>
      <c r="YQ943" s="2"/>
      <c r="YR943" s="2"/>
      <c r="YS943" s="2"/>
      <c r="YT943" s="2"/>
      <c r="YU943" s="2"/>
      <c r="YV943" s="2"/>
      <c r="YW943" s="2"/>
      <c r="YX943" s="2"/>
      <c r="YY943" s="2"/>
      <c r="YZ943" s="2"/>
      <c r="ZA943" s="2"/>
      <c r="ZB943" s="2"/>
      <c r="ZC943" s="2"/>
      <c r="ZD943" s="2"/>
      <c r="ZE943" s="2"/>
      <c r="ZF943" s="2"/>
      <c r="ZG943" s="2"/>
      <c r="ZH943" s="2"/>
      <c r="ZI943" s="2"/>
      <c r="ZJ943" s="2"/>
      <c r="ZK943" s="2"/>
      <c r="ZL943" s="2"/>
      <c r="ZM943" s="2"/>
      <c r="ZN943" s="2"/>
      <c r="ZO943" s="2"/>
      <c r="ZP943" s="2"/>
      <c r="ZQ943" s="2"/>
      <c r="ZR943" s="2"/>
      <c r="ZS943" s="2"/>
      <c r="ZT943" s="2"/>
      <c r="ZU943" s="2"/>
      <c r="ZV943" s="2"/>
      <c r="ZW943" s="2"/>
      <c r="ZX943" s="2"/>
      <c r="ZY943" s="2"/>
      <c r="ZZ943" s="2"/>
      <c r="AAA943" s="2"/>
      <c r="AAB943" s="2"/>
      <c r="AAC943" s="2"/>
      <c r="AAD943" s="2"/>
      <c r="AAE943" s="2"/>
      <c r="AAF943" s="2"/>
      <c r="AAG943" s="2"/>
      <c r="AAH943" s="2"/>
      <c r="AAI943" s="2"/>
      <c r="AAJ943" s="2"/>
      <c r="AAK943" s="2"/>
      <c r="AAL943" s="2"/>
      <c r="AAM943" s="2"/>
      <c r="AAN943" s="2"/>
      <c r="AAO943" s="2"/>
      <c r="AAP943" s="2"/>
      <c r="AAQ943" s="2"/>
      <c r="AAR943" s="2"/>
      <c r="AAS943" s="2"/>
      <c r="AAT943" s="2"/>
      <c r="AAU943" s="2"/>
      <c r="AAV943" s="2"/>
      <c r="AAW943" s="2"/>
      <c r="AAX943" s="2"/>
      <c r="AAY943" s="2"/>
      <c r="AAZ943" s="2"/>
      <c r="ABA943" s="2"/>
      <c r="ABB943" s="2"/>
      <c r="ABC943" s="2"/>
      <c r="ABD943" s="2"/>
      <c r="ABE943" s="2"/>
      <c r="ABF943" s="2"/>
      <c r="ABG943" s="2"/>
      <c r="ABH943" s="2"/>
      <c r="ABI943" s="2"/>
      <c r="ABJ943" s="2"/>
      <c r="ABK943" s="2"/>
      <c r="ABL943" s="2"/>
      <c r="ABM943" s="2"/>
      <c r="ABN943" s="2"/>
      <c r="ABO943" s="2"/>
      <c r="ABP943" s="2"/>
      <c r="ABQ943" s="2"/>
      <c r="ABR943" s="2"/>
      <c r="ABS943" s="2"/>
      <c r="ABT943" s="2"/>
      <c r="ABU943" s="2"/>
      <c r="ABV943" s="2"/>
      <c r="ABW943" s="2"/>
      <c r="ABX943" s="2"/>
      <c r="ABY943" s="2"/>
      <c r="ABZ943" s="2"/>
      <c r="ACA943" s="2"/>
      <c r="ACB943" s="2"/>
      <c r="ACC943" s="2"/>
      <c r="ACD943" s="2"/>
      <c r="ACE943" s="2"/>
      <c r="ACF943" s="2"/>
      <c r="ACG943" s="2"/>
      <c r="ACH943" s="2"/>
      <c r="ACI943" s="2"/>
      <c r="ACJ943" s="2"/>
      <c r="ACK943" s="2"/>
      <c r="ACL943" s="2"/>
      <c r="ACM943" s="2"/>
      <c r="ACN943" s="2"/>
      <c r="ACO943" s="2"/>
      <c r="ACP943" s="2"/>
      <c r="ACQ943" s="2"/>
      <c r="ACR943" s="2"/>
      <c r="ACS943" s="2"/>
      <c r="ACT943" s="2"/>
      <c r="ACU943" s="2"/>
      <c r="ACV943" s="2"/>
      <c r="ACW943" s="2"/>
      <c r="ACX943" s="2"/>
      <c r="ACY943" s="2"/>
      <c r="ACZ943" s="2"/>
      <c r="ADA943" s="2"/>
      <c r="ADB943" s="2"/>
      <c r="ADC943" s="2"/>
      <c r="ADD943" s="2"/>
      <c r="ADE943" s="2"/>
      <c r="ADF943" s="2"/>
      <c r="ADG943" s="2"/>
      <c r="ADH943" s="2"/>
      <c r="ADI943" s="2"/>
      <c r="ADJ943" s="2"/>
      <c r="ADK943" s="2"/>
      <c r="ADL943" s="2"/>
      <c r="ADM943" s="2"/>
      <c r="ADN943" s="2"/>
      <c r="ADO943" s="2"/>
      <c r="ADP943" s="2"/>
      <c r="ADQ943" s="2"/>
      <c r="ADR943" s="2"/>
      <c r="ADS943" s="2"/>
      <c r="ADT943" s="2"/>
      <c r="ADU943" s="2"/>
      <c r="ADV943" s="2"/>
      <c r="ADW943" s="2"/>
      <c r="ADX943" s="2"/>
      <c r="ADY943" s="2"/>
      <c r="ADZ943" s="2"/>
      <c r="AEA943" s="2"/>
      <c r="AEB943" s="2"/>
      <c r="AEC943" s="2"/>
      <c r="AED943" s="2"/>
      <c r="AEE943" s="2"/>
      <c r="AEF943" s="2"/>
      <c r="AEG943" s="2"/>
      <c r="AEH943" s="2"/>
      <c r="AEI943" s="2"/>
      <c r="AEJ943" s="2"/>
      <c r="AEK943" s="2"/>
      <c r="AEL943" s="2"/>
      <c r="AEM943" s="2"/>
      <c r="AEN943" s="2"/>
      <c r="AEO943" s="2"/>
      <c r="AEP943" s="2"/>
      <c r="AEQ943" s="2"/>
      <c r="AER943" s="2"/>
      <c r="AES943" s="2"/>
      <c r="AET943" s="2"/>
      <c r="AEU943" s="2"/>
      <c r="AEV943" s="2"/>
      <c r="AEW943" s="2"/>
      <c r="AEX943" s="2"/>
      <c r="AEY943" s="2"/>
      <c r="AEZ943" s="2"/>
      <c r="AFA943" s="2"/>
      <c r="AFB943" s="2"/>
      <c r="AFC943" s="2"/>
      <c r="AFD943" s="2"/>
      <c r="AFE943" s="2"/>
      <c r="AFF943" s="2"/>
      <c r="AFG943" s="2"/>
      <c r="AFH943" s="2"/>
      <c r="AFI943" s="2"/>
      <c r="AFJ943" s="2"/>
      <c r="AFK943" s="2"/>
      <c r="AFL943" s="2"/>
      <c r="AFM943" s="2"/>
      <c r="AFN943" s="2"/>
      <c r="AFO943" s="2"/>
      <c r="AFP943" s="2"/>
      <c r="AFQ943" s="2"/>
      <c r="AFR943" s="2"/>
      <c r="AFS943" s="2"/>
      <c r="AFT943" s="2"/>
      <c r="AFU943" s="2"/>
      <c r="AFV943" s="2"/>
      <c r="AFW943" s="2"/>
      <c r="AFX943" s="2"/>
      <c r="AFY943" s="2"/>
      <c r="AFZ943" s="2"/>
      <c r="AGA943" s="2"/>
      <c r="AGB943" s="2"/>
      <c r="AGC943" s="2"/>
      <c r="AGD943" s="2"/>
      <c r="AGE943" s="2"/>
      <c r="AGF943" s="2"/>
      <c r="AGG943" s="2"/>
      <c r="AGH943" s="2"/>
      <c r="AGI943" s="2"/>
      <c r="AGJ943" s="2"/>
      <c r="AGK943" s="2"/>
      <c r="AGL943" s="2"/>
      <c r="AGM943" s="2"/>
      <c r="AGN943" s="2"/>
      <c r="AGO943" s="2"/>
      <c r="AGP943" s="2"/>
      <c r="AGQ943" s="2"/>
      <c r="AGR943" s="2"/>
      <c r="AGS943" s="2"/>
      <c r="AGT943" s="2"/>
      <c r="AGU943" s="2"/>
      <c r="AGV943" s="2"/>
      <c r="AGW943" s="2"/>
      <c r="AGX943" s="2"/>
      <c r="AGY943" s="2"/>
      <c r="AGZ943" s="2"/>
      <c r="AHA943" s="2"/>
      <c r="AHB943" s="2"/>
      <c r="AHC943" s="2"/>
      <c r="AHD943" s="2"/>
      <c r="AHE943" s="2"/>
      <c r="AHF943" s="2"/>
      <c r="AHG943" s="2"/>
      <c r="AHH943" s="2"/>
      <c r="AHI943" s="2"/>
      <c r="AHJ943" s="2"/>
      <c r="AHK943" s="2"/>
      <c r="AHL943" s="2"/>
      <c r="AHM943" s="2"/>
      <c r="AHN943" s="2"/>
      <c r="AHO943" s="2"/>
      <c r="AHP943" s="2"/>
      <c r="AHQ943" s="2"/>
      <c r="AHR943" s="2"/>
      <c r="AHS943" s="2"/>
      <c r="AHT943" s="2"/>
      <c r="AHU943" s="2"/>
      <c r="AHV943" s="2"/>
      <c r="AHW943" s="2"/>
      <c r="AHX943" s="2"/>
      <c r="AHY943" s="2"/>
      <c r="AHZ943" s="2"/>
      <c r="AIA943" s="2"/>
      <c r="AIB943" s="2"/>
      <c r="AIC943" s="2"/>
      <c r="AID943" s="2"/>
      <c r="AIE943" s="2"/>
      <c r="AIF943" s="2"/>
      <c r="AIG943" s="2"/>
      <c r="AIH943" s="2"/>
      <c r="AII943" s="2"/>
      <c r="AIJ943" s="2"/>
      <c r="AIK943" s="2"/>
      <c r="AIL943" s="2"/>
      <c r="AIM943" s="2"/>
      <c r="AIN943" s="2"/>
      <c r="AIO943" s="2"/>
      <c r="AIP943" s="2"/>
      <c r="AIQ943" s="2"/>
      <c r="AIR943" s="2"/>
      <c r="AIS943" s="2"/>
      <c r="AIT943" s="2"/>
      <c r="AIU943" s="2"/>
      <c r="AIV943" s="2"/>
      <c r="AIW943" s="2"/>
      <c r="AIX943" s="2"/>
      <c r="AIY943" s="2"/>
      <c r="AIZ943" s="2"/>
      <c r="AJA943" s="2"/>
      <c r="AJB943" s="2"/>
      <c r="AJC943" s="2"/>
      <c r="AJD943" s="2"/>
      <c r="AJE943" s="2"/>
      <c r="AJF943" s="2"/>
      <c r="AJG943" s="2"/>
      <c r="AJH943" s="2"/>
      <c r="AJI943" s="2"/>
      <c r="AJJ943" s="2"/>
      <c r="AJK943" s="2"/>
      <c r="AJL943" s="2"/>
      <c r="AJM943" s="2"/>
      <c r="AJN943" s="2"/>
      <c r="AJO943" s="2"/>
      <c r="AJP943" s="2"/>
      <c r="AJQ943" s="2"/>
      <c r="AJR943" s="2"/>
      <c r="AJS943" s="2"/>
      <c r="AJT943" s="2"/>
      <c r="AJU943" s="2"/>
      <c r="AJV943" s="2"/>
      <c r="AJW943" s="2"/>
      <c r="AJX943" s="2"/>
      <c r="AJY943" s="2"/>
      <c r="AJZ943" s="2"/>
      <c r="AKA943" s="2"/>
      <c r="AKB943" s="2"/>
      <c r="AKC943" s="2"/>
      <c r="AKD943" s="2"/>
      <c r="AKE943" s="2"/>
      <c r="AKF943" s="2"/>
      <c r="AKG943" s="2"/>
      <c r="AKH943" s="2"/>
      <c r="AKI943" s="2"/>
      <c r="AKJ943" s="2"/>
      <c r="AKK943" s="2"/>
      <c r="AKL943" s="2"/>
      <c r="AKM943" s="2"/>
      <c r="AKN943" s="2"/>
      <c r="AKO943" s="2"/>
      <c r="AKP943" s="2"/>
      <c r="AKQ943" s="2"/>
      <c r="AKR943" s="2"/>
      <c r="AKS943" s="2"/>
      <c r="AKT943" s="2"/>
      <c r="AKU943" s="2"/>
      <c r="AKV943" s="2"/>
      <c r="AKW943" s="2"/>
      <c r="AKX943" s="2"/>
      <c r="AKY943" s="2"/>
      <c r="AKZ943" s="2"/>
      <c r="ALA943" s="2"/>
      <c r="ALB943" s="2"/>
      <c r="ALC943" s="2"/>
      <c r="ALD943" s="2"/>
      <c r="ALE943" s="2"/>
      <c r="ALF943" s="2"/>
      <c r="ALG943" s="2"/>
      <c r="ALH943" s="2"/>
      <c r="ALI943" s="2"/>
      <c r="ALJ943" s="2"/>
      <c r="ALK943" s="2"/>
      <c r="ALL943" s="2"/>
      <c r="ALM943" s="2"/>
      <c r="ALN943" s="2"/>
      <c r="ALO943" s="2"/>
      <c r="ALP943" s="2"/>
      <c r="ALQ943" s="2"/>
      <c r="ALR943" s="2"/>
      <c r="ALS943" s="2"/>
      <c r="ALT943" s="2"/>
      <c r="ALU943" s="2"/>
      <c r="ALV943" s="2"/>
      <c r="ALW943" s="2"/>
      <c r="ALX943" s="2"/>
      <c r="ALY943" s="2"/>
      <c r="ALZ943" s="2"/>
      <c r="AMA943" s="2"/>
      <c r="AMB943" s="2"/>
      <c r="AMC943" s="2"/>
      <c r="AMD943" s="2"/>
      <c r="AME943" s="2"/>
      <c r="AMF943" s="2"/>
      <c r="AMG943" s="2"/>
      <c r="AMH943" s="2"/>
      <c r="AMI943" s="2"/>
      <c r="AMJ943" s="2"/>
    </row>
    <row r="944" s="1" customFormat="1" ht="27.75" customHeight="1" spans="1:102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  <c r="KE944" s="2"/>
      <c r="KF944" s="2"/>
      <c r="KG944" s="2"/>
      <c r="KH944" s="2"/>
      <c r="KI944" s="2"/>
      <c r="KJ944" s="2"/>
      <c r="KK944" s="2"/>
      <c r="KL944" s="2"/>
      <c r="KM944" s="2"/>
      <c r="KN944" s="2"/>
      <c r="KO944" s="2"/>
      <c r="KP944" s="2"/>
      <c r="KQ944" s="2"/>
      <c r="KR944" s="2"/>
      <c r="KS944" s="2"/>
      <c r="KT944" s="2"/>
      <c r="KU944" s="2"/>
      <c r="KV944" s="2"/>
      <c r="KW944" s="2"/>
      <c r="KX944" s="2"/>
      <c r="KY944" s="2"/>
      <c r="KZ944" s="2"/>
      <c r="LA944" s="2"/>
      <c r="LB944" s="2"/>
      <c r="LC944" s="2"/>
      <c r="LD944" s="2"/>
      <c r="LE944" s="2"/>
      <c r="LF944" s="2"/>
      <c r="LG944" s="2"/>
      <c r="LH944" s="2"/>
      <c r="LI944" s="2"/>
      <c r="LJ944" s="2"/>
      <c r="LK944" s="2"/>
      <c r="LL944" s="2"/>
      <c r="LM944" s="2"/>
      <c r="LN944" s="2"/>
      <c r="LO944" s="2"/>
      <c r="LP944" s="2"/>
      <c r="LQ944" s="2"/>
      <c r="LR944" s="2"/>
      <c r="LS944" s="2"/>
      <c r="LT944" s="2"/>
      <c r="LU944" s="2"/>
      <c r="LV944" s="2"/>
      <c r="LW944" s="2"/>
      <c r="LX944" s="2"/>
      <c r="LY944" s="2"/>
      <c r="LZ944" s="2"/>
      <c r="MA944" s="2"/>
      <c r="MB944" s="2"/>
      <c r="MC944" s="2"/>
      <c r="MD944" s="2"/>
      <c r="ME944" s="2"/>
      <c r="MF944" s="2"/>
      <c r="MG944" s="2"/>
      <c r="MH944" s="2"/>
      <c r="MI944" s="2"/>
      <c r="MJ944" s="2"/>
      <c r="MK944" s="2"/>
      <c r="ML944" s="2"/>
      <c r="MM944" s="2"/>
      <c r="MN944" s="2"/>
      <c r="MO944" s="2"/>
      <c r="MP944" s="2"/>
      <c r="MQ944" s="2"/>
      <c r="MR944" s="2"/>
      <c r="MS944" s="2"/>
      <c r="MT944" s="2"/>
      <c r="MU944" s="2"/>
      <c r="MV944" s="2"/>
      <c r="MW944" s="2"/>
      <c r="MX944" s="2"/>
      <c r="MY944" s="2"/>
      <c r="MZ944" s="2"/>
      <c r="NA944" s="2"/>
      <c r="NB944" s="2"/>
      <c r="NC944" s="2"/>
      <c r="ND944" s="2"/>
      <c r="NE944" s="2"/>
      <c r="NF944" s="2"/>
      <c r="NG944" s="2"/>
      <c r="NH944" s="2"/>
      <c r="NI944" s="2"/>
      <c r="NJ944" s="2"/>
      <c r="NK944" s="2"/>
      <c r="NL944" s="2"/>
      <c r="NM944" s="2"/>
      <c r="NN944" s="2"/>
      <c r="NO944" s="2"/>
      <c r="NP944" s="2"/>
      <c r="NQ944" s="2"/>
      <c r="NR944" s="2"/>
      <c r="NS944" s="2"/>
      <c r="NT944" s="2"/>
      <c r="NU944" s="2"/>
      <c r="NV944" s="2"/>
      <c r="NW944" s="2"/>
      <c r="NX944" s="2"/>
      <c r="NY944" s="2"/>
      <c r="NZ944" s="2"/>
      <c r="OA944" s="2"/>
      <c r="OB944" s="2"/>
      <c r="OC944" s="2"/>
      <c r="OD944" s="2"/>
      <c r="OE944" s="2"/>
      <c r="OF944" s="2"/>
      <c r="OG944" s="2"/>
      <c r="OH944" s="2"/>
      <c r="OI944" s="2"/>
      <c r="OJ944" s="2"/>
      <c r="OK944" s="2"/>
      <c r="OL944" s="2"/>
      <c r="OM944" s="2"/>
      <c r="ON944" s="2"/>
      <c r="OO944" s="2"/>
      <c r="OP944" s="2"/>
      <c r="OQ944" s="2"/>
      <c r="OR944" s="2"/>
      <c r="OS944" s="2"/>
      <c r="OT944" s="2"/>
      <c r="OU944" s="2"/>
      <c r="OV944" s="2"/>
      <c r="OW944" s="2"/>
      <c r="OX944" s="2"/>
      <c r="OY944" s="2"/>
      <c r="OZ944" s="2"/>
      <c r="PA944" s="2"/>
      <c r="PB944" s="2"/>
      <c r="PC944" s="2"/>
      <c r="PD944" s="2"/>
      <c r="PE944" s="2"/>
      <c r="PF944" s="2"/>
      <c r="PG944" s="2"/>
      <c r="PH944" s="2"/>
      <c r="PI944" s="2"/>
      <c r="PJ944" s="2"/>
      <c r="PK944" s="2"/>
      <c r="PL944" s="2"/>
      <c r="PM944" s="2"/>
      <c r="PN944" s="2"/>
      <c r="PO944" s="2"/>
      <c r="PP944" s="2"/>
      <c r="PQ944" s="2"/>
      <c r="PR944" s="2"/>
      <c r="PS944" s="2"/>
      <c r="PT944" s="2"/>
      <c r="PU944" s="2"/>
      <c r="PV944" s="2"/>
      <c r="PW944" s="2"/>
      <c r="PX944" s="2"/>
      <c r="PY944" s="2"/>
      <c r="PZ944" s="2"/>
      <c r="QA944" s="2"/>
      <c r="QB944" s="2"/>
      <c r="QC944" s="2"/>
      <c r="QD944" s="2"/>
      <c r="QE944" s="2"/>
      <c r="QF944" s="2"/>
      <c r="QG944" s="2"/>
      <c r="QH944" s="2"/>
      <c r="QI944" s="2"/>
      <c r="QJ944" s="2"/>
      <c r="QK944" s="2"/>
      <c r="QL944" s="2"/>
      <c r="QM944" s="2"/>
      <c r="QN944" s="2"/>
      <c r="QO944" s="2"/>
      <c r="QP944" s="2"/>
      <c r="QQ944" s="2"/>
      <c r="QR944" s="2"/>
      <c r="QS944" s="2"/>
      <c r="QT944" s="2"/>
      <c r="QU944" s="2"/>
      <c r="QV944" s="2"/>
      <c r="QW944" s="2"/>
      <c r="QX944" s="2"/>
      <c r="QY944" s="2"/>
      <c r="QZ944" s="2"/>
      <c r="RA944" s="2"/>
      <c r="RB944" s="2"/>
      <c r="RC944" s="2"/>
      <c r="RD944" s="2"/>
      <c r="RE944" s="2"/>
      <c r="RF944" s="2"/>
      <c r="RG944" s="2"/>
      <c r="RH944" s="2"/>
      <c r="RI944" s="2"/>
      <c r="RJ944" s="2"/>
      <c r="RK944" s="2"/>
      <c r="RL944" s="2"/>
      <c r="RM944" s="2"/>
      <c r="RN944" s="2"/>
      <c r="RO944" s="2"/>
      <c r="RP944" s="2"/>
      <c r="RQ944" s="2"/>
      <c r="RR944" s="2"/>
      <c r="RS944" s="2"/>
      <c r="RT944" s="2"/>
      <c r="RU944" s="2"/>
      <c r="RV944" s="2"/>
      <c r="RW944" s="2"/>
      <c r="RX944" s="2"/>
      <c r="RY944" s="2"/>
      <c r="RZ944" s="2"/>
      <c r="SA944" s="2"/>
      <c r="SB944" s="2"/>
      <c r="SC944" s="2"/>
      <c r="SD944" s="2"/>
      <c r="SE944" s="2"/>
      <c r="SF944" s="2"/>
      <c r="SG944" s="2"/>
      <c r="SH944" s="2"/>
      <c r="SI944" s="2"/>
      <c r="SJ944" s="2"/>
      <c r="SK944" s="2"/>
      <c r="SL944" s="2"/>
      <c r="SM944" s="2"/>
      <c r="SN944" s="2"/>
      <c r="SO944" s="2"/>
      <c r="SP944" s="2"/>
      <c r="SQ944" s="2"/>
      <c r="SR944" s="2"/>
      <c r="SS944" s="2"/>
      <c r="ST944" s="2"/>
      <c r="SU944" s="2"/>
      <c r="SV944" s="2"/>
      <c r="SW944" s="2"/>
      <c r="SX944" s="2"/>
      <c r="SY944" s="2"/>
      <c r="SZ944" s="2"/>
      <c r="TA944" s="2"/>
      <c r="TB944" s="2"/>
      <c r="TC944" s="2"/>
      <c r="TD944" s="2"/>
      <c r="TE944" s="2"/>
      <c r="TF944" s="2"/>
      <c r="TG944" s="2"/>
      <c r="TH944" s="2"/>
      <c r="TI944" s="2"/>
      <c r="TJ944" s="2"/>
      <c r="TK944" s="2"/>
      <c r="TL944" s="2"/>
      <c r="TM944" s="2"/>
      <c r="TN944" s="2"/>
      <c r="TO944" s="2"/>
      <c r="TP944" s="2"/>
      <c r="TQ944" s="2"/>
      <c r="TR944" s="2"/>
      <c r="TS944" s="2"/>
      <c r="TT944" s="2"/>
      <c r="TU944" s="2"/>
      <c r="TV944" s="2"/>
      <c r="TW944" s="2"/>
      <c r="TX944" s="2"/>
      <c r="TY944" s="2"/>
      <c r="TZ944" s="2"/>
      <c r="UA944" s="2"/>
      <c r="UB944" s="2"/>
      <c r="UC944" s="2"/>
      <c r="UD944" s="2"/>
      <c r="UE944" s="2"/>
      <c r="UF944" s="2"/>
      <c r="UG944" s="2"/>
      <c r="UH944" s="2"/>
      <c r="UI944" s="2"/>
      <c r="UJ944" s="2"/>
      <c r="UK944" s="2"/>
      <c r="UL944" s="2"/>
      <c r="UM944" s="2"/>
      <c r="UN944" s="2"/>
      <c r="UO944" s="2"/>
      <c r="UP944" s="2"/>
      <c r="UQ944" s="2"/>
      <c r="UR944" s="2"/>
      <c r="US944" s="2"/>
      <c r="UT944" s="2"/>
      <c r="UU944" s="2"/>
      <c r="UV944" s="2"/>
      <c r="UW944" s="2"/>
      <c r="UX944" s="2"/>
      <c r="UY944" s="2"/>
      <c r="UZ944" s="2"/>
      <c r="VA944" s="2"/>
      <c r="VB944" s="2"/>
      <c r="VC944" s="2"/>
      <c r="VD944" s="2"/>
      <c r="VE944" s="2"/>
      <c r="VF944" s="2"/>
      <c r="VG944" s="2"/>
      <c r="VH944" s="2"/>
      <c r="VI944" s="2"/>
      <c r="VJ944" s="2"/>
      <c r="VK944" s="2"/>
      <c r="VL944" s="2"/>
      <c r="VM944" s="2"/>
      <c r="VN944" s="2"/>
      <c r="VO944" s="2"/>
      <c r="VP944" s="2"/>
      <c r="VQ944" s="2"/>
      <c r="VR944" s="2"/>
      <c r="VS944" s="2"/>
      <c r="VT944" s="2"/>
      <c r="VU944" s="2"/>
      <c r="VV944" s="2"/>
      <c r="VW944" s="2"/>
      <c r="VX944" s="2"/>
      <c r="VY944" s="2"/>
      <c r="VZ944" s="2"/>
      <c r="WA944" s="2"/>
      <c r="WB944" s="2"/>
      <c r="WC944" s="2"/>
      <c r="WD944" s="2"/>
      <c r="WE944" s="2"/>
      <c r="WF944" s="2"/>
      <c r="WG944" s="2"/>
      <c r="WH944" s="2"/>
      <c r="WI944" s="2"/>
      <c r="WJ944" s="2"/>
      <c r="WK944" s="2"/>
      <c r="WL944" s="2"/>
      <c r="WM944" s="2"/>
      <c r="WN944" s="2"/>
      <c r="WO944" s="2"/>
      <c r="WP944" s="2"/>
      <c r="WQ944" s="2"/>
      <c r="WR944" s="2"/>
      <c r="WS944" s="2"/>
      <c r="WT944" s="2"/>
      <c r="WU944" s="2"/>
      <c r="WV944" s="2"/>
      <c r="WW944" s="2"/>
      <c r="WX944" s="2"/>
      <c r="WY944" s="2"/>
      <c r="WZ944" s="2"/>
      <c r="XA944" s="2"/>
      <c r="XB944" s="2"/>
      <c r="XC944" s="2"/>
      <c r="XD944" s="2"/>
      <c r="XE944" s="2"/>
      <c r="XF944" s="2"/>
      <c r="XG944" s="2"/>
      <c r="XH944" s="2"/>
      <c r="XI944" s="2"/>
      <c r="XJ944" s="2"/>
      <c r="XK944" s="2"/>
      <c r="XL944" s="2"/>
      <c r="XM944" s="2"/>
      <c r="XN944" s="2"/>
      <c r="XO944" s="2"/>
      <c r="XP944" s="2"/>
      <c r="XQ944" s="2"/>
      <c r="XR944" s="2"/>
      <c r="XS944" s="2"/>
      <c r="XT944" s="2"/>
      <c r="XU944" s="2"/>
      <c r="XV944" s="2"/>
      <c r="XW944" s="2"/>
      <c r="XX944" s="2"/>
      <c r="XY944" s="2"/>
      <c r="XZ944" s="2"/>
      <c r="YA944" s="2"/>
      <c r="YB944" s="2"/>
      <c r="YC944" s="2"/>
      <c r="YD944" s="2"/>
      <c r="YE944" s="2"/>
      <c r="YF944" s="2"/>
      <c r="YG944" s="2"/>
      <c r="YH944" s="2"/>
      <c r="YI944" s="2"/>
      <c r="YJ944" s="2"/>
      <c r="YK944" s="2"/>
      <c r="YL944" s="2"/>
      <c r="YM944" s="2"/>
      <c r="YN944" s="2"/>
      <c r="YO944" s="2"/>
      <c r="YP944" s="2"/>
      <c r="YQ944" s="2"/>
      <c r="YR944" s="2"/>
      <c r="YS944" s="2"/>
      <c r="YT944" s="2"/>
      <c r="YU944" s="2"/>
      <c r="YV944" s="2"/>
      <c r="YW944" s="2"/>
      <c r="YX944" s="2"/>
      <c r="YY944" s="2"/>
      <c r="YZ944" s="2"/>
      <c r="ZA944" s="2"/>
      <c r="ZB944" s="2"/>
      <c r="ZC944" s="2"/>
      <c r="ZD944" s="2"/>
      <c r="ZE944" s="2"/>
      <c r="ZF944" s="2"/>
      <c r="ZG944" s="2"/>
      <c r="ZH944" s="2"/>
      <c r="ZI944" s="2"/>
      <c r="ZJ944" s="2"/>
      <c r="ZK944" s="2"/>
      <c r="ZL944" s="2"/>
      <c r="ZM944" s="2"/>
      <c r="ZN944" s="2"/>
      <c r="ZO944" s="2"/>
      <c r="ZP944" s="2"/>
      <c r="ZQ944" s="2"/>
      <c r="ZR944" s="2"/>
      <c r="ZS944" s="2"/>
      <c r="ZT944" s="2"/>
      <c r="ZU944" s="2"/>
      <c r="ZV944" s="2"/>
      <c r="ZW944" s="2"/>
      <c r="ZX944" s="2"/>
      <c r="ZY944" s="2"/>
      <c r="ZZ944" s="2"/>
      <c r="AAA944" s="2"/>
      <c r="AAB944" s="2"/>
      <c r="AAC944" s="2"/>
      <c r="AAD944" s="2"/>
      <c r="AAE944" s="2"/>
      <c r="AAF944" s="2"/>
      <c r="AAG944" s="2"/>
      <c r="AAH944" s="2"/>
      <c r="AAI944" s="2"/>
      <c r="AAJ944" s="2"/>
      <c r="AAK944" s="2"/>
      <c r="AAL944" s="2"/>
      <c r="AAM944" s="2"/>
      <c r="AAN944" s="2"/>
      <c r="AAO944" s="2"/>
      <c r="AAP944" s="2"/>
      <c r="AAQ944" s="2"/>
      <c r="AAR944" s="2"/>
      <c r="AAS944" s="2"/>
      <c r="AAT944" s="2"/>
      <c r="AAU944" s="2"/>
      <c r="AAV944" s="2"/>
      <c r="AAW944" s="2"/>
      <c r="AAX944" s="2"/>
      <c r="AAY944" s="2"/>
      <c r="AAZ944" s="2"/>
      <c r="ABA944" s="2"/>
      <c r="ABB944" s="2"/>
      <c r="ABC944" s="2"/>
      <c r="ABD944" s="2"/>
      <c r="ABE944" s="2"/>
      <c r="ABF944" s="2"/>
      <c r="ABG944" s="2"/>
      <c r="ABH944" s="2"/>
      <c r="ABI944" s="2"/>
      <c r="ABJ944" s="2"/>
      <c r="ABK944" s="2"/>
      <c r="ABL944" s="2"/>
      <c r="ABM944" s="2"/>
      <c r="ABN944" s="2"/>
      <c r="ABO944" s="2"/>
      <c r="ABP944" s="2"/>
      <c r="ABQ944" s="2"/>
      <c r="ABR944" s="2"/>
      <c r="ABS944" s="2"/>
      <c r="ABT944" s="2"/>
      <c r="ABU944" s="2"/>
      <c r="ABV944" s="2"/>
      <c r="ABW944" s="2"/>
      <c r="ABX944" s="2"/>
      <c r="ABY944" s="2"/>
      <c r="ABZ944" s="2"/>
      <c r="ACA944" s="2"/>
      <c r="ACB944" s="2"/>
      <c r="ACC944" s="2"/>
      <c r="ACD944" s="2"/>
      <c r="ACE944" s="2"/>
      <c r="ACF944" s="2"/>
      <c r="ACG944" s="2"/>
      <c r="ACH944" s="2"/>
      <c r="ACI944" s="2"/>
      <c r="ACJ944" s="2"/>
      <c r="ACK944" s="2"/>
      <c r="ACL944" s="2"/>
      <c r="ACM944" s="2"/>
      <c r="ACN944" s="2"/>
      <c r="ACO944" s="2"/>
      <c r="ACP944" s="2"/>
      <c r="ACQ944" s="2"/>
      <c r="ACR944" s="2"/>
      <c r="ACS944" s="2"/>
      <c r="ACT944" s="2"/>
      <c r="ACU944" s="2"/>
      <c r="ACV944" s="2"/>
      <c r="ACW944" s="2"/>
      <c r="ACX944" s="2"/>
      <c r="ACY944" s="2"/>
      <c r="ACZ944" s="2"/>
      <c r="ADA944" s="2"/>
      <c r="ADB944" s="2"/>
      <c r="ADC944" s="2"/>
      <c r="ADD944" s="2"/>
      <c r="ADE944" s="2"/>
      <c r="ADF944" s="2"/>
      <c r="ADG944" s="2"/>
      <c r="ADH944" s="2"/>
      <c r="ADI944" s="2"/>
      <c r="ADJ944" s="2"/>
      <c r="ADK944" s="2"/>
      <c r="ADL944" s="2"/>
      <c r="ADM944" s="2"/>
      <c r="ADN944" s="2"/>
      <c r="ADO944" s="2"/>
      <c r="ADP944" s="2"/>
      <c r="ADQ944" s="2"/>
      <c r="ADR944" s="2"/>
      <c r="ADS944" s="2"/>
      <c r="ADT944" s="2"/>
      <c r="ADU944" s="2"/>
      <c r="ADV944" s="2"/>
      <c r="ADW944" s="2"/>
      <c r="ADX944" s="2"/>
      <c r="ADY944" s="2"/>
      <c r="ADZ944" s="2"/>
      <c r="AEA944" s="2"/>
      <c r="AEB944" s="2"/>
      <c r="AEC944" s="2"/>
      <c r="AED944" s="2"/>
      <c r="AEE944" s="2"/>
      <c r="AEF944" s="2"/>
      <c r="AEG944" s="2"/>
      <c r="AEH944" s="2"/>
      <c r="AEI944" s="2"/>
      <c r="AEJ944" s="2"/>
      <c r="AEK944" s="2"/>
      <c r="AEL944" s="2"/>
      <c r="AEM944" s="2"/>
      <c r="AEN944" s="2"/>
      <c r="AEO944" s="2"/>
      <c r="AEP944" s="2"/>
      <c r="AEQ944" s="2"/>
      <c r="AER944" s="2"/>
      <c r="AES944" s="2"/>
      <c r="AET944" s="2"/>
      <c r="AEU944" s="2"/>
      <c r="AEV944" s="2"/>
      <c r="AEW944" s="2"/>
      <c r="AEX944" s="2"/>
      <c r="AEY944" s="2"/>
      <c r="AEZ944" s="2"/>
      <c r="AFA944" s="2"/>
      <c r="AFB944" s="2"/>
      <c r="AFC944" s="2"/>
      <c r="AFD944" s="2"/>
      <c r="AFE944" s="2"/>
      <c r="AFF944" s="2"/>
      <c r="AFG944" s="2"/>
      <c r="AFH944" s="2"/>
      <c r="AFI944" s="2"/>
      <c r="AFJ944" s="2"/>
      <c r="AFK944" s="2"/>
      <c r="AFL944" s="2"/>
      <c r="AFM944" s="2"/>
      <c r="AFN944" s="2"/>
      <c r="AFO944" s="2"/>
      <c r="AFP944" s="2"/>
      <c r="AFQ944" s="2"/>
      <c r="AFR944" s="2"/>
      <c r="AFS944" s="2"/>
      <c r="AFT944" s="2"/>
      <c r="AFU944" s="2"/>
      <c r="AFV944" s="2"/>
      <c r="AFW944" s="2"/>
      <c r="AFX944" s="2"/>
      <c r="AFY944" s="2"/>
      <c r="AFZ944" s="2"/>
      <c r="AGA944" s="2"/>
      <c r="AGB944" s="2"/>
      <c r="AGC944" s="2"/>
      <c r="AGD944" s="2"/>
      <c r="AGE944" s="2"/>
      <c r="AGF944" s="2"/>
      <c r="AGG944" s="2"/>
      <c r="AGH944" s="2"/>
      <c r="AGI944" s="2"/>
      <c r="AGJ944" s="2"/>
      <c r="AGK944" s="2"/>
      <c r="AGL944" s="2"/>
      <c r="AGM944" s="2"/>
      <c r="AGN944" s="2"/>
      <c r="AGO944" s="2"/>
      <c r="AGP944" s="2"/>
      <c r="AGQ944" s="2"/>
      <c r="AGR944" s="2"/>
      <c r="AGS944" s="2"/>
      <c r="AGT944" s="2"/>
      <c r="AGU944" s="2"/>
      <c r="AGV944" s="2"/>
      <c r="AGW944" s="2"/>
      <c r="AGX944" s="2"/>
      <c r="AGY944" s="2"/>
      <c r="AGZ944" s="2"/>
      <c r="AHA944" s="2"/>
      <c r="AHB944" s="2"/>
      <c r="AHC944" s="2"/>
      <c r="AHD944" s="2"/>
      <c r="AHE944" s="2"/>
      <c r="AHF944" s="2"/>
      <c r="AHG944" s="2"/>
      <c r="AHH944" s="2"/>
      <c r="AHI944" s="2"/>
      <c r="AHJ944" s="2"/>
      <c r="AHK944" s="2"/>
      <c r="AHL944" s="2"/>
      <c r="AHM944" s="2"/>
      <c r="AHN944" s="2"/>
      <c r="AHO944" s="2"/>
      <c r="AHP944" s="2"/>
      <c r="AHQ944" s="2"/>
      <c r="AHR944" s="2"/>
      <c r="AHS944" s="2"/>
      <c r="AHT944" s="2"/>
      <c r="AHU944" s="2"/>
      <c r="AHV944" s="2"/>
      <c r="AHW944" s="2"/>
      <c r="AHX944" s="2"/>
      <c r="AHY944" s="2"/>
      <c r="AHZ944" s="2"/>
      <c r="AIA944" s="2"/>
      <c r="AIB944" s="2"/>
      <c r="AIC944" s="2"/>
      <c r="AID944" s="2"/>
      <c r="AIE944" s="2"/>
      <c r="AIF944" s="2"/>
      <c r="AIG944" s="2"/>
      <c r="AIH944" s="2"/>
      <c r="AII944" s="2"/>
      <c r="AIJ944" s="2"/>
      <c r="AIK944" s="2"/>
      <c r="AIL944" s="2"/>
      <c r="AIM944" s="2"/>
      <c r="AIN944" s="2"/>
      <c r="AIO944" s="2"/>
      <c r="AIP944" s="2"/>
      <c r="AIQ944" s="2"/>
      <c r="AIR944" s="2"/>
      <c r="AIS944" s="2"/>
      <c r="AIT944" s="2"/>
      <c r="AIU944" s="2"/>
      <c r="AIV944" s="2"/>
      <c r="AIW944" s="2"/>
      <c r="AIX944" s="2"/>
      <c r="AIY944" s="2"/>
      <c r="AIZ944" s="2"/>
      <c r="AJA944" s="2"/>
      <c r="AJB944" s="2"/>
      <c r="AJC944" s="2"/>
      <c r="AJD944" s="2"/>
      <c r="AJE944" s="2"/>
      <c r="AJF944" s="2"/>
      <c r="AJG944" s="2"/>
      <c r="AJH944" s="2"/>
      <c r="AJI944" s="2"/>
      <c r="AJJ944" s="2"/>
      <c r="AJK944" s="2"/>
      <c r="AJL944" s="2"/>
      <c r="AJM944" s="2"/>
      <c r="AJN944" s="2"/>
      <c r="AJO944" s="2"/>
      <c r="AJP944" s="2"/>
      <c r="AJQ944" s="2"/>
      <c r="AJR944" s="2"/>
      <c r="AJS944" s="2"/>
      <c r="AJT944" s="2"/>
      <c r="AJU944" s="2"/>
      <c r="AJV944" s="2"/>
      <c r="AJW944" s="2"/>
      <c r="AJX944" s="2"/>
      <c r="AJY944" s="2"/>
      <c r="AJZ944" s="2"/>
      <c r="AKA944" s="2"/>
      <c r="AKB944" s="2"/>
      <c r="AKC944" s="2"/>
      <c r="AKD944" s="2"/>
      <c r="AKE944" s="2"/>
      <c r="AKF944" s="2"/>
      <c r="AKG944" s="2"/>
      <c r="AKH944" s="2"/>
      <c r="AKI944" s="2"/>
      <c r="AKJ944" s="2"/>
      <c r="AKK944" s="2"/>
      <c r="AKL944" s="2"/>
      <c r="AKM944" s="2"/>
      <c r="AKN944" s="2"/>
      <c r="AKO944" s="2"/>
      <c r="AKP944" s="2"/>
      <c r="AKQ944" s="2"/>
      <c r="AKR944" s="2"/>
      <c r="AKS944" s="2"/>
      <c r="AKT944" s="2"/>
      <c r="AKU944" s="2"/>
      <c r="AKV944" s="2"/>
      <c r="AKW944" s="2"/>
      <c r="AKX944" s="2"/>
      <c r="AKY944" s="2"/>
      <c r="AKZ944" s="2"/>
      <c r="ALA944" s="2"/>
      <c r="ALB944" s="2"/>
      <c r="ALC944" s="2"/>
      <c r="ALD944" s="2"/>
      <c r="ALE944" s="2"/>
      <c r="ALF944" s="2"/>
      <c r="ALG944" s="2"/>
      <c r="ALH944" s="2"/>
      <c r="ALI944" s="2"/>
      <c r="ALJ944" s="2"/>
      <c r="ALK944" s="2"/>
      <c r="ALL944" s="2"/>
      <c r="ALM944" s="2"/>
      <c r="ALN944" s="2"/>
      <c r="ALO944" s="2"/>
      <c r="ALP944" s="2"/>
      <c r="ALQ944" s="2"/>
      <c r="ALR944" s="2"/>
      <c r="ALS944" s="2"/>
      <c r="ALT944" s="2"/>
      <c r="ALU944" s="2"/>
      <c r="ALV944" s="2"/>
      <c r="ALW944" s="2"/>
      <c r="ALX944" s="2"/>
      <c r="ALY944" s="2"/>
      <c r="ALZ944" s="2"/>
      <c r="AMA944" s="2"/>
      <c r="AMB944" s="2"/>
      <c r="AMC944" s="2"/>
      <c r="AMD944" s="2"/>
      <c r="AME944" s="2"/>
      <c r="AMF944" s="2"/>
      <c r="AMG944" s="2"/>
      <c r="AMH944" s="2"/>
      <c r="AMI944" s="2"/>
      <c r="AMJ944" s="2"/>
    </row>
    <row r="945" s="1" customFormat="1" ht="27.75" customHeight="1" spans="1:102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  <c r="KE945" s="2"/>
      <c r="KF945" s="2"/>
      <c r="KG945" s="2"/>
      <c r="KH945" s="2"/>
      <c r="KI945" s="2"/>
      <c r="KJ945" s="2"/>
      <c r="KK945" s="2"/>
      <c r="KL945" s="2"/>
      <c r="KM945" s="2"/>
      <c r="KN945" s="2"/>
      <c r="KO945" s="2"/>
      <c r="KP945" s="2"/>
      <c r="KQ945" s="2"/>
      <c r="KR945" s="2"/>
      <c r="KS945" s="2"/>
      <c r="KT945" s="2"/>
      <c r="KU945" s="2"/>
      <c r="KV945" s="2"/>
      <c r="KW945" s="2"/>
      <c r="KX945" s="2"/>
      <c r="KY945" s="2"/>
      <c r="KZ945" s="2"/>
      <c r="LA945" s="2"/>
      <c r="LB945" s="2"/>
      <c r="LC945" s="2"/>
      <c r="LD945" s="2"/>
      <c r="LE945" s="2"/>
      <c r="LF945" s="2"/>
      <c r="LG945" s="2"/>
      <c r="LH945" s="2"/>
      <c r="LI945" s="2"/>
      <c r="LJ945" s="2"/>
      <c r="LK945" s="2"/>
      <c r="LL945" s="2"/>
      <c r="LM945" s="2"/>
      <c r="LN945" s="2"/>
      <c r="LO945" s="2"/>
      <c r="LP945" s="2"/>
      <c r="LQ945" s="2"/>
      <c r="LR945" s="2"/>
      <c r="LS945" s="2"/>
      <c r="LT945" s="2"/>
      <c r="LU945" s="2"/>
      <c r="LV945" s="2"/>
      <c r="LW945" s="2"/>
      <c r="LX945" s="2"/>
      <c r="LY945" s="2"/>
      <c r="LZ945" s="2"/>
      <c r="MA945" s="2"/>
      <c r="MB945" s="2"/>
      <c r="MC945" s="2"/>
      <c r="MD945" s="2"/>
      <c r="ME945" s="2"/>
      <c r="MF945" s="2"/>
      <c r="MG945" s="2"/>
      <c r="MH945" s="2"/>
      <c r="MI945" s="2"/>
      <c r="MJ945" s="2"/>
      <c r="MK945" s="2"/>
      <c r="ML945" s="2"/>
      <c r="MM945" s="2"/>
      <c r="MN945" s="2"/>
      <c r="MO945" s="2"/>
      <c r="MP945" s="2"/>
      <c r="MQ945" s="2"/>
      <c r="MR945" s="2"/>
      <c r="MS945" s="2"/>
      <c r="MT945" s="2"/>
      <c r="MU945" s="2"/>
      <c r="MV945" s="2"/>
      <c r="MW945" s="2"/>
      <c r="MX945" s="2"/>
      <c r="MY945" s="2"/>
      <c r="MZ945" s="2"/>
      <c r="NA945" s="2"/>
      <c r="NB945" s="2"/>
      <c r="NC945" s="2"/>
      <c r="ND945" s="2"/>
      <c r="NE945" s="2"/>
      <c r="NF945" s="2"/>
      <c r="NG945" s="2"/>
      <c r="NH945" s="2"/>
      <c r="NI945" s="2"/>
      <c r="NJ945" s="2"/>
      <c r="NK945" s="2"/>
      <c r="NL945" s="2"/>
      <c r="NM945" s="2"/>
      <c r="NN945" s="2"/>
      <c r="NO945" s="2"/>
      <c r="NP945" s="2"/>
      <c r="NQ945" s="2"/>
      <c r="NR945" s="2"/>
      <c r="NS945" s="2"/>
      <c r="NT945" s="2"/>
      <c r="NU945" s="2"/>
      <c r="NV945" s="2"/>
      <c r="NW945" s="2"/>
      <c r="NX945" s="2"/>
      <c r="NY945" s="2"/>
      <c r="NZ945" s="2"/>
      <c r="OA945" s="2"/>
      <c r="OB945" s="2"/>
      <c r="OC945" s="2"/>
      <c r="OD945" s="2"/>
      <c r="OE945" s="2"/>
      <c r="OF945" s="2"/>
      <c r="OG945" s="2"/>
      <c r="OH945" s="2"/>
      <c r="OI945" s="2"/>
      <c r="OJ945" s="2"/>
      <c r="OK945" s="2"/>
      <c r="OL945" s="2"/>
      <c r="OM945" s="2"/>
      <c r="ON945" s="2"/>
      <c r="OO945" s="2"/>
      <c r="OP945" s="2"/>
      <c r="OQ945" s="2"/>
      <c r="OR945" s="2"/>
      <c r="OS945" s="2"/>
      <c r="OT945" s="2"/>
      <c r="OU945" s="2"/>
      <c r="OV945" s="2"/>
      <c r="OW945" s="2"/>
      <c r="OX945" s="2"/>
      <c r="OY945" s="2"/>
      <c r="OZ945" s="2"/>
      <c r="PA945" s="2"/>
      <c r="PB945" s="2"/>
      <c r="PC945" s="2"/>
      <c r="PD945" s="2"/>
      <c r="PE945" s="2"/>
      <c r="PF945" s="2"/>
      <c r="PG945" s="2"/>
      <c r="PH945" s="2"/>
      <c r="PI945" s="2"/>
      <c r="PJ945" s="2"/>
      <c r="PK945" s="2"/>
      <c r="PL945" s="2"/>
      <c r="PM945" s="2"/>
      <c r="PN945" s="2"/>
      <c r="PO945" s="2"/>
      <c r="PP945" s="2"/>
      <c r="PQ945" s="2"/>
      <c r="PR945" s="2"/>
      <c r="PS945" s="2"/>
      <c r="PT945" s="2"/>
      <c r="PU945" s="2"/>
      <c r="PV945" s="2"/>
      <c r="PW945" s="2"/>
      <c r="PX945" s="2"/>
      <c r="PY945" s="2"/>
      <c r="PZ945" s="2"/>
      <c r="QA945" s="2"/>
      <c r="QB945" s="2"/>
      <c r="QC945" s="2"/>
      <c r="QD945" s="2"/>
      <c r="QE945" s="2"/>
      <c r="QF945" s="2"/>
      <c r="QG945" s="2"/>
      <c r="QH945" s="2"/>
      <c r="QI945" s="2"/>
      <c r="QJ945" s="2"/>
      <c r="QK945" s="2"/>
      <c r="QL945" s="2"/>
      <c r="QM945" s="2"/>
      <c r="QN945" s="2"/>
      <c r="QO945" s="2"/>
      <c r="QP945" s="2"/>
      <c r="QQ945" s="2"/>
      <c r="QR945" s="2"/>
      <c r="QS945" s="2"/>
      <c r="QT945" s="2"/>
      <c r="QU945" s="2"/>
      <c r="QV945" s="2"/>
      <c r="QW945" s="2"/>
      <c r="QX945" s="2"/>
      <c r="QY945" s="2"/>
      <c r="QZ945" s="2"/>
      <c r="RA945" s="2"/>
      <c r="RB945" s="2"/>
      <c r="RC945" s="2"/>
      <c r="RD945" s="2"/>
      <c r="RE945" s="2"/>
      <c r="RF945" s="2"/>
      <c r="RG945" s="2"/>
      <c r="RH945" s="2"/>
      <c r="RI945" s="2"/>
      <c r="RJ945" s="2"/>
      <c r="RK945" s="2"/>
      <c r="RL945" s="2"/>
      <c r="RM945" s="2"/>
      <c r="RN945" s="2"/>
      <c r="RO945" s="2"/>
      <c r="RP945" s="2"/>
      <c r="RQ945" s="2"/>
      <c r="RR945" s="2"/>
      <c r="RS945" s="2"/>
      <c r="RT945" s="2"/>
      <c r="RU945" s="2"/>
      <c r="RV945" s="2"/>
      <c r="RW945" s="2"/>
      <c r="RX945" s="2"/>
      <c r="RY945" s="2"/>
      <c r="RZ945" s="2"/>
      <c r="SA945" s="2"/>
      <c r="SB945" s="2"/>
      <c r="SC945" s="2"/>
      <c r="SD945" s="2"/>
      <c r="SE945" s="2"/>
      <c r="SF945" s="2"/>
      <c r="SG945" s="2"/>
      <c r="SH945" s="2"/>
      <c r="SI945" s="2"/>
      <c r="SJ945" s="2"/>
      <c r="SK945" s="2"/>
      <c r="SL945" s="2"/>
      <c r="SM945" s="2"/>
      <c r="SN945" s="2"/>
      <c r="SO945" s="2"/>
      <c r="SP945" s="2"/>
      <c r="SQ945" s="2"/>
      <c r="SR945" s="2"/>
      <c r="SS945" s="2"/>
      <c r="ST945" s="2"/>
      <c r="SU945" s="2"/>
      <c r="SV945" s="2"/>
      <c r="SW945" s="2"/>
      <c r="SX945" s="2"/>
      <c r="SY945" s="2"/>
      <c r="SZ945" s="2"/>
      <c r="TA945" s="2"/>
      <c r="TB945" s="2"/>
      <c r="TC945" s="2"/>
      <c r="TD945" s="2"/>
      <c r="TE945" s="2"/>
      <c r="TF945" s="2"/>
      <c r="TG945" s="2"/>
      <c r="TH945" s="2"/>
      <c r="TI945" s="2"/>
      <c r="TJ945" s="2"/>
      <c r="TK945" s="2"/>
      <c r="TL945" s="2"/>
      <c r="TM945" s="2"/>
      <c r="TN945" s="2"/>
      <c r="TO945" s="2"/>
      <c r="TP945" s="2"/>
      <c r="TQ945" s="2"/>
      <c r="TR945" s="2"/>
      <c r="TS945" s="2"/>
      <c r="TT945" s="2"/>
      <c r="TU945" s="2"/>
      <c r="TV945" s="2"/>
      <c r="TW945" s="2"/>
      <c r="TX945" s="2"/>
      <c r="TY945" s="2"/>
      <c r="TZ945" s="2"/>
      <c r="UA945" s="2"/>
      <c r="UB945" s="2"/>
      <c r="UC945" s="2"/>
      <c r="UD945" s="2"/>
      <c r="UE945" s="2"/>
      <c r="UF945" s="2"/>
      <c r="UG945" s="2"/>
      <c r="UH945" s="2"/>
      <c r="UI945" s="2"/>
      <c r="UJ945" s="2"/>
      <c r="UK945" s="2"/>
      <c r="UL945" s="2"/>
      <c r="UM945" s="2"/>
      <c r="UN945" s="2"/>
      <c r="UO945" s="2"/>
      <c r="UP945" s="2"/>
      <c r="UQ945" s="2"/>
      <c r="UR945" s="2"/>
      <c r="US945" s="2"/>
      <c r="UT945" s="2"/>
      <c r="UU945" s="2"/>
      <c r="UV945" s="2"/>
      <c r="UW945" s="2"/>
      <c r="UX945" s="2"/>
      <c r="UY945" s="2"/>
      <c r="UZ945" s="2"/>
      <c r="VA945" s="2"/>
      <c r="VB945" s="2"/>
      <c r="VC945" s="2"/>
      <c r="VD945" s="2"/>
      <c r="VE945" s="2"/>
      <c r="VF945" s="2"/>
      <c r="VG945" s="2"/>
      <c r="VH945" s="2"/>
      <c r="VI945" s="2"/>
      <c r="VJ945" s="2"/>
      <c r="VK945" s="2"/>
      <c r="VL945" s="2"/>
      <c r="VM945" s="2"/>
      <c r="VN945" s="2"/>
      <c r="VO945" s="2"/>
      <c r="VP945" s="2"/>
      <c r="VQ945" s="2"/>
      <c r="VR945" s="2"/>
      <c r="VS945" s="2"/>
      <c r="VT945" s="2"/>
      <c r="VU945" s="2"/>
      <c r="VV945" s="2"/>
      <c r="VW945" s="2"/>
      <c r="VX945" s="2"/>
      <c r="VY945" s="2"/>
      <c r="VZ945" s="2"/>
      <c r="WA945" s="2"/>
      <c r="WB945" s="2"/>
      <c r="WC945" s="2"/>
      <c r="WD945" s="2"/>
      <c r="WE945" s="2"/>
      <c r="WF945" s="2"/>
      <c r="WG945" s="2"/>
      <c r="WH945" s="2"/>
      <c r="WI945" s="2"/>
      <c r="WJ945" s="2"/>
      <c r="WK945" s="2"/>
      <c r="WL945" s="2"/>
      <c r="WM945" s="2"/>
      <c r="WN945" s="2"/>
      <c r="WO945" s="2"/>
      <c r="WP945" s="2"/>
      <c r="WQ945" s="2"/>
      <c r="WR945" s="2"/>
      <c r="WS945" s="2"/>
      <c r="WT945" s="2"/>
      <c r="WU945" s="2"/>
      <c r="WV945" s="2"/>
      <c r="WW945" s="2"/>
      <c r="WX945" s="2"/>
      <c r="WY945" s="2"/>
      <c r="WZ945" s="2"/>
      <c r="XA945" s="2"/>
      <c r="XB945" s="2"/>
      <c r="XC945" s="2"/>
      <c r="XD945" s="2"/>
      <c r="XE945" s="2"/>
      <c r="XF945" s="2"/>
      <c r="XG945" s="2"/>
      <c r="XH945" s="2"/>
      <c r="XI945" s="2"/>
      <c r="XJ945" s="2"/>
      <c r="XK945" s="2"/>
      <c r="XL945" s="2"/>
      <c r="XM945" s="2"/>
      <c r="XN945" s="2"/>
      <c r="XO945" s="2"/>
      <c r="XP945" s="2"/>
      <c r="XQ945" s="2"/>
      <c r="XR945" s="2"/>
      <c r="XS945" s="2"/>
      <c r="XT945" s="2"/>
      <c r="XU945" s="2"/>
      <c r="XV945" s="2"/>
      <c r="XW945" s="2"/>
      <c r="XX945" s="2"/>
      <c r="XY945" s="2"/>
      <c r="XZ945" s="2"/>
      <c r="YA945" s="2"/>
      <c r="YB945" s="2"/>
      <c r="YC945" s="2"/>
      <c r="YD945" s="2"/>
      <c r="YE945" s="2"/>
      <c r="YF945" s="2"/>
      <c r="YG945" s="2"/>
      <c r="YH945" s="2"/>
      <c r="YI945" s="2"/>
      <c r="YJ945" s="2"/>
      <c r="YK945" s="2"/>
      <c r="YL945" s="2"/>
      <c r="YM945" s="2"/>
      <c r="YN945" s="2"/>
      <c r="YO945" s="2"/>
      <c r="YP945" s="2"/>
      <c r="YQ945" s="2"/>
      <c r="YR945" s="2"/>
      <c r="YS945" s="2"/>
      <c r="YT945" s="2"/>
      <c r="YU945" s="2"/>
      <c r="YV945" s="2"/>
      <c r="YW945" s="2"/>
      <c r="YX945" s="2"/>
      <c r="YY945" s="2"/>
      <c r="YZ945" s="2"/>
      <c r="ZA945" s="2"/>
      <c r="ZB945" s="2"/>
      <c r="ZC945" s="2"/>
      <c r="ZD945" s="2"/>
      <c r="ZE945" s="2"/>
      <c r="ZF945" s="2"/>
      <c r="ZG945" s="2"/>
      <c r="ZH945" s="2"/>
      <c r="ZI945" s="2"/>
      <c r="ZJ945" s="2"/>
      <c r="ZK945" s="2"/>
      <c r="ZL945" s="2"/>
      <c r="ZM945" s="2"/>
      <c r="ZN945" s="2"/>
      <c r="ZO945" s="2"/>
      <c r="ZP945" s="2"/>
      <c r="ZQ945" s="2"/>
      <c r="ZR945" s="2"/>
      <c r="ZS945" s="2"/>
      <c r="ZT945" s="2"/>
      <c r="ZU945" s="2"/>
      <c r="ZV945" s="2"/>
      <c r="ZW945" s="2"/>
      <c r="ZX945" s="2"/>
      <c r="ZY945" s="2"/>
      <c r="ZZ945" s="2"/>
      <c r="AAA945" s="2"/>
      <c r="AAB945" s="2"/>
      <c r="AAC945" s="2"/>
      <c r="AAD945" s="2"/>
      <c r="AAE945" s="2"/>
      <c r="AAF945" s="2"/>
      <c r="AAG945" s="2"/>
      <c r="AAH945" s="2"/>
      <c r="AAI945" s="2"/>
      <c r="AAJ945" s="2"/>
      <c r="AAK945" s="2"/>
      <c r="AAL945" s="2"/>
      <c r="AAM945" s="2"/>
      <c r="AAN945" s="2"/>
      <c r="AAO945" s="2"/>
      <c r="AAP945" s="2"/>
      <c r="AAQ945" s="2"/>
      <c r="AAR945" s="2"/>
      <c r="AAS945" s="2"/>
      <c r="AAT945" s="2"/>
      <c r="AAU945" s="2"/>
      <c r="AAV945" s="2"/>
      <c r="AAW945" s="2"/>
      <c r="AAX945" s="2"/>
      <c r="AAY945" s="2"/>
      <c r="AAZ945" s="2"/>
      <c r="ABA945" s="2"/>
      <c r="ABB945" s="2"/>
      <c r="ABC945" s="2"/>
      <c r="ABD945" s="2"/>
      <c r="ABE945" s="2"/>
      <c r="ABF945" s="2"/>
      <c r="ABG945" s="2"/>
      <c r="ABH945" s="2"/>
      <c r="ABI945" s="2"/>
      <c r="ABJ945" s="2"/>
      <c r="ABK945" s="2"/>
      <c r="ABL945" s="2"/>
      <c r="ABM945" s="2"/>
      <c r="ABN945" s="2"/>
      <c r="ABO945" s="2"/>
      <c r="ABP945" s="2"/>
      <c r="ABQ945" s="2"/>
      <c r="ABR945" s="2"/>
      <c r="ABS945" s="2"/>
      <c r="ABT945" s="2"/>
      <c r="ABU945" s="2"/>
      <c r="ABV945" s="2"/>
      <c r="ABW945" s="2"/>
      <c r="ABX945" s="2"/>
      <c r="ABY945" s="2"/>
      <c r="ABZ945" s="2"/>
      <c r="ACA945" s="2"/>
      <c r="ACB945" s="2"/>
      <c r="ACC945" s="2"/>
      <c r="ACD945" s="2"/>
      <c r="ACE945" s="2"/>
      <c r="ACF945" s="2"/>
      <c r="ACG945" s="2"/>
      <c r="ACH945" s="2"/>
      <c r="ACI945" s="2"/>
      <c r="ACJ945" s="2"/>
      <c r="ACK945" s="2"/>
      <c r="ACL945" s="2"/>
      <c r="ACM945" s="2"/>
      <c r="ACN945" s="2"/>
      <c r="ACO945" s="2"/>
      <c r="ACP945" s="2"/>
      <c r="ACQ945" s="2"/>
      <c r="ACR945" s="2"/>
      <c r="ACS945" s="2"/>
      <c r="ACT945" s="2"/>
      <c r="ACU945" s="2"/>
      <c r="ACV945" s="2"/>
      <c r="ACW945" s="2"/>
      <c r="ACX945" s="2"/>
      <c r="ACY945" s="2"/>
      <c r="ACZ945" s="2"/>
      <c r="ADA945" s="2"/>
      <c r="ADB945" s="2"/>
      <c r="ADC945" s="2"/>
      <c r="ADD945" s="2"/>
      <c r="ADE945" s="2"/>
      <c r="ADF945" s="2"/>
      <c r="ADG945" s="2"/>
      <c r="ADH945" s="2"/>
      <c r="ADI945" s="2"/>
      <c r="ADJ945" s="2"/>
      <c r="ADK945" s="2"/>
      <c r="ADL945" s="2"/>
      <c r="ADM945" s="2"/>
      <c r="ADN945" s="2"/>
      <c r="ADO945" s="2"/>
      <c r="ADP945" s="2"/>
      <c r="ADQ945" s="2"/>
      <c r="ADR945" s="2"/>
      <c r="ADS945" s="2"/>
      <c r="ADT945" s="2"/>
      <c r="ADU945" s="2"/>
      <c r="ADV945" s="2"/>
      <c r="ADW945" s="2"/>
      <c r="ADX945" s="2"/>
      <c r="ADY945" s="2"/>
      <c r="ADZ945" s="2"/>
      <c r="AEA945" s="2"/>
      <c r="AEB945" s="2"/>
      <c r="AEC945" s="2"/>
      <c r="AED945" s="2"/>
      <c r="AEE945" s="2"/>
      <c r="AEF945" s="2"/>
      <c r="AEG945" s="2"/>
      <c r="AEH945" s="2"/>
      <c r="AEI945" s="2"/>
      <c r="AEJ945" s="2"/>
      <c r="AEK945" s="2"/>
      <c r="AEL945" s="2"/>
      <c r="AEM945" s="2"/>
      <c r="AEN945" s="2"/>
      <c r="AEO945" s="2"/>
      <c r="AEP945" s="2"/>
      <c r="AEQ945" s="2"/>
      <c r="AER945" s="2"/>
      <c r="AES945" s="2"/>
      <c r="AET945" s="2"/>
      <c r="AEU945" s="2"/>
      <c r="AEV945" s="2"/>
      <c r="AEW945" s="2"/>
      <c r="AEX945" s="2"/>
      <c r="AEY945" s="2"/>
      <c r="AEZ945" s="2"/>
      <c r="AFA945" s="2"/>
      <c r="AFB945" s="2"/>
      <c r="AFC945" s="2"/>
      <c r="AFD945" s="2"/>
      <c r="AFE945" s="2"/>
      <c r="AFF945" s="2"/>
      <c r="AFG945" s="2"/>
      <c r="AFH945" s="2"/>
      <c r="AFI945" s="2"/>
      <c r="AFJ945" s="2"/>
      <c r="AFK945" s="2"/>
      <c r="AFL945" s="2"/>
      <c r="AFM945" s="2"/>
      <c r="AFN945" s="2"/>
      <c r="AFO945" s="2"/>
      <c r="AFP945" s="2"/>
      <c r="AFQ945" s="2"/>
      <c r="AFR945" s="2"/>
      <c r="AFS945" s="2"/>
      <c r="AFT945" s="2"/>
      <c r="AFU945" s="2"/>
      <c r="AFV945" s="2"/>
      <c r="AFW945" s="2"/>
      <c r="AFX945" s="2"/>
      <c r="AFY945" s="2"/>
      <c r="AFZ945" s="2"/>
      <c r="AGA945" s="2"/>
      <c r="AGB945" s="2"/>
      <c r="AGC945" s="2"/>
      <c r="AGD945" s="2"/>
      <c r="AGE945" s="2"/>
      <c r="AGF945" s="2"/>
      <c r="AGG945" s="2"/>
      <c r="AGH945" s="2"/>
      <c r="AGI945" s="2"/>
      <c r="AGJ945" s="2"/>
      <c r="AGK945" s="2"/>
      <c r="AGL945" s="2"/>
      <c r="AGM945" s="2"/>
      <c r="AGN945" s="2"/>
      <c r="AGO945" s="2"/>
      <c r="AGP945" s="2"/>
      <c r="AGQ945" s="2"/>
      <c r="AGR945" s="2"/>
      <c r="AGS945" s="2"/>
      <c r="AGT945" s="2"/>
      <c r="AGU945" s="2"/>
      <c r="AGV945" s="2"/>
      <c r="AGW945" s="2"/>
      <c r="AGX945" s="2"/>
      <c r="AGY945" s="2"/>
      <c r="AGZ945" s="2"/>
      <c r="AHA945" s="2"/>
      <c r="AHB945" s="2"/>
      <c r="AHC945" s="2"/>
      <c r="AHD945" s="2"/>
      <c r="AHE945" s="2"/>
      <c r="AHF945" s="2"/>
      <c r="AHG945" s="2"/>
      <c r="AHH945" s="2"/>
      <c r="AHI945" s="2"/>
      <c r="AHJ945" s="2"/>
      <c r="AHK945" s="2"/>
      <c r="AHL945" s="2"/>
      <c r="AHM945" s="2"/>
      <c r="AHN945" s="2"/>
      <c r="AHO945" s="2"/>
      <c r="AHP945" s="2"/>
      <c r="AHQ945" s="2"/>
      <c r="AHR945" s="2"/>
      <c r="AHS945" s="2"/>
      <c r="AHT945" s="2"/>
      <c r="AHU945" s="2"/>
      <c r="AHV945" s="2"/>
      <c r="AHW945" s="2"/>
      <c r="AHX945" s="2"/>
      <c r="AHY945" s="2"/>
      <c r="AHZ945" s="2"/>
      <c r="AIA945" s="2"/>
      <c r="AIB945" s="2"/>
      <c r="AIC945" s="2"/>
      <c r="AID945" s="2"/>
      <c r="AIE945" s="2"/>
      <c r="AIF945" s="2"/>
      <c r="AIG945" s="2"/>
      <c r="AIH945" s="2"/>
      <c r="AII945" s="2"/>
      <c r="AIJ945" s="2"/>
      <c r="AIK945" s="2"/>
      <c r="AIL945" s="2"/>
      <c r="AIM945" s="2"/>
      <c r="AIN945" s="2"/>
      <c r="AIO945" s="2"/>
      <c r="AIP945" s="2"/>
      <c r="AIQ945" s="2"/>
      <c r="AIR945" s="2"/>
      <c r="AIS945" s="2"/>
      <c r="AIT945" s="2"/>
      <c r="AIU945" s="2"/>
      <c r="AIV945" s="2"/>
      <c r="AIW945" s="2"/>
      <c r="AIX945" s="2"/>
      <c r="AIY945" s="2"/>
      <c r="AIZ945" s="2"/>
      <c r="AJA945" s="2"/>
      <c r="AJB945" s="2"/>
      <c r="AJC945" s="2"/>
      <c r="AJD945" s="2"/>
      <c r="AJE945" s="2"/>
      <c r="AJF945" s="2"/>
      <c r="AJG945" s="2"/>
      <c r="AJH945" s="2"/>
      <c r="AJI945" s="2"/>
      <c r="AJJ945" s="2"/>
      <c r="AJK945" s="2"/>
      <c r="AJL945" s="2"/>
      <c r="AJM945" s="2"/>
      <c r="AJN945" s="2"/>
      <c r="AJO945" s="2"/>
      <c r="AJP945" s="2"/>
      <c r="AJQ945" s="2"/>
      <c r="AJR945" s="2"/>
      <c r="AJS945" s="2"/>
      <c r="AJT945" s="2"/>
      <c r="AJU945" s="2"/>
      <c r="AJV945" s="2"/>
      <c r="AJW945" s="2"/>
      <c r="AJX945" s="2"/>
      <c r="AJY945" s="2"/>
      <c r="AJZ945" s="2"/>
      <c r="AKA945" s="2"/>
      <c r="AKB945" s="2"/>
      <c r="AKC945" s="2"/>
      <c r="AKD945" s="2"/>
      <c r="AKE945" s="2"/>
      <c r="AKF945" s="2"/>
      <c r="AKG945" s="2"/>
      <c r="AKH945" s="2"/>
      <c r="AKI945" s="2"/>
      <c r="AKJ945" s="2"/>
      <c r="AKK945" s="2"/>
      <c r="AKL945" s="2"/>
      <c r="AKM945" s="2"/>
      <c r="AKN945" s="2"/>
      <c r="AKO945" s="2"/>
      <c r="AKP945" s="2"/>
      <c r="AKQ945" s="2"/>
      <c r="AKR945" s="2"/>
      <c r="AKS945" s="2"/>
      <c r="AKT945" s="2"/>
      <c r="AKU945" s="2"/>
      <c r="AKV945" s="2"/>
      <c r="AKW945" s="2"/>
      <c r="AKX945" s="2"/>
      <c r="AKY945" s="2"/>
      <c r="AKZ945" s="2"/>
      <c r="ALA945" s="2"/>
      <c r="ALB945" s="2"/>
      <c r="ALC945" s="2"/>
      <c r="ALD945" s="2"/>
      <c r="ALE945" s="2"/>
      <c r="ALF945" s="2"/>
      <c r="ALG945" s="2"/>
      <c r="ALH945" s="2"/>
      <c r="ALI945" s="2"/>
      <c r="ALJ945" s="2"/>
      <c r="ALK945" s="2"/>
      <c r="ALL945" s="2"/>
      <c r="ALM945" s="2"/>
      <c r="ALN945" s="2"/>
      <c r="ALO945" s="2"/>
      <c r="ALP945" s="2"/>
      <c r="ALQ945" s="2"/>
      <c r="ALR945" s="2"/>
      <c r="ALS945" s="2"/>
      <c r="ALT945" s="2"/>
      <c r="ALU945" s="2"/>
      <c r="ALV945" s="2"/>
      <c r="ALW945" s="2"/>
      <c r="ALX945" s="2"/>
      <c r="ALY945" s="2"/>
      <c r="ALZ945" s="2"/>
      <c r="AMA945" s="2"/>
      <c r="AMB945" s="2"/>
      <c r="AMC945" s="2"/>
      <c r="AMD945" s="2"/>
      <c r="AME945" s="2"/>
      <c r="AMF945" s="2"/>
      <c r="AMG945" s="2"/>
      <c r="AMH945" s="2"/>
      <c r="AMI945" s="2"/>
      <c r="AMJ945" s="2"/>
    </row>
    <row r="946" s="1" customFormat="1" ht="27.75" customHeight="1" spans="1:102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  <c r="KE946" s="2"/>
      <c r="KF946" s="2"/>
      <c r="KG946" s="2"/>
      <c r="KH946" s="2"/>
      <c r="KI946" s="2"/>
      <c r="KJ946" s="2"/>
      <c r="KK946" s="2"/>
      <c r="KL946" s="2"/>
      <c r="KM946" s="2"/>
      <c r="KN946" s="2"/>
      <c r="KO946" s="2"/>
      <c r="KP946" s="2"/>
      <c r="KQ946" s="2"/>
      <c r="KR946" s="2"/>
      <c r="KS946" s="2"/>
      <c r="KT946" s="2"/>
      <c r="KU946" s="2"/>
      <c r="KV946" s="2"/>
      <c r="KW946" s="2"/>
      <c r="KX946" s="2"/>
      <c r="KY946" s="2"/>
      <c r="KZ946" s="2"/>
      <c r="LA946" s="2"/>
      <c r="LB946" s="2"/>
      <c r="LC946" s="2"/>
      <c r="LD946" s="2"/>
      <c r="LE946" s="2"/>
      <c r="LF946" s="2"/>
      <c r="LG946" s="2"/>
      <c r="LH946" s="2"/>
      <c r="LI946" s="2"/>
      <c r="LJ946" s="2"/>
      <c r="LK946" s="2"/>
      <c r="LL946" s="2"/>
      <c r="LM946" s="2"/>
      <c r="LN946" s="2"/>
      <c r="LO946" s="2"/>
      <c r="LP946" s="2"/>
      <c r="LQ946" s="2"/>
      <c r="LR946" s="2"/>
      <c r="LS946" s="2"/>
      <c r="LT946" s="2"/>
      <c r="LU946" s="2"/>
      <c r="LV946" s="2"/>
      <c r="LW946" s="2"/>
      <c r="LX946" s="2"/>
      <c r="LY946" s="2"/>
      <c r="LZ946" s="2"/>
      <c r="MA946" s="2"/>
      <c r="MB946" s="2"/>
      <c r="MC946" s="2"/>
      <c r="MD946" s="2"/>
      <c r="ME946" s="2"/>
      <c r="MF946" s="2"/>
      <c r="MG946" s="2"/>
      <c r="MH946" s="2"/>
      <c r="MI946" s="2"/>
      <c r="MJ946" s="2"/>
      <c r="MK946" s="2"/>
      <c r="ML946" s="2"/>
      <c r="MM946" s="2"/>
      <c r="MN946" s="2"/>
      <c r="MO946" s="2"/>
      <c r="MP946" s="2"/>
      <c r="MQ946" s="2"/>
      <c r="MR946" s="2"/>
      <c r="MS946" s="2"/>
      <c r="MT946" s="2"/>
      <c r="MU946" s="2"/>
      <c r="MV946" s="2"/>
      <c r="MW946" s="2"/>
      <c r="MX946" s="2"/>
      <c r="MY946" s="2"/>
      <c r="MZ946" s="2"/>
      <c r="NA946" s="2"/>
      <c r="NB946" s="2"/>
      <c r="NC946" s="2"/>
      <c r="ND946" s="2"/>
      <c r="NE946" s="2"/>
      <c r="NF946" s="2"/>
      <c r="NG946" s="2"/>
      <c r="NH946" s="2"/>
      <c r="NI946" s="2"/>
      <c r="NJ946" s="2"/>
      <c r="NK946" s="2"/>
      <c r="NL946" s="2"/>
      <c r="NM946" s="2"/>
      <c r="NN946" s="2"/>
      <c r="NO946" s="2"/>
      <c r="NP946" s="2"/>
      <c r="NQ946" s="2"/>
      <c r="NR946" s="2"/>
      <c r="NS946" s="2"/>
      <c r="NT946" s="2"/>
      <c r="NU946" s="2"/>
      <c r="NV946" s="2"/>
      <c r="NW946" s="2"/>
      <c r="NX946" s="2"/>
      <c r="NY946" s="2"/>
      <c r="NZ946" s="2"/>
      <c r="OA946" s="2"/>
      <c r="OB946" s="2"/>
      <c r="OC946" s="2"/>
      <c r="OD946" s="2"/>
      <c r="OE946" s="2"/>
      <c r="OF946" s="2"/>
      <c r="OG946" s="2"/>
      <c r="OH946" s="2"/>
      <c r="OI946" s="2"/>
      <c r="OJ946" s="2"/>
      <c r="OK946" s="2"/>
      <c r="OL946" s="2"/>
      <c r="OM946" s="2"/>
      <c r="ON946" s="2"/>
      <c r="OO946" s="2"/>
      <c r="OP946" s="2"/>
      <c r="OQ946" s="2"/>
      <c r="OR946" s="2"/>
      <c r="OS946" s="2"/>
      <c r="OT946" s="2"/>
      <c r="OU946" s="2"/>
      <c r="OV946" s="2"/>
      <c r="OW946" s="2"/>
      <c r="OX946" s="2"/>
      <c r="OY946" s="2"/>
      <c r="OZ946" s="2"/>
      <c r="PA946" s="2"/>
      <c r="PB946" s="2"/>
      <c r="PC946" s="2"/>
      <c r="PD946" s="2"/>
      <c r="PE946" s="2"/>
      <c r="PF946" s="2"/>
      <c r="PG946" s="2"/>
      <c r="PH946" s="2"/>
      <c r="PI946" s="2"/>
      <c r="PJ946" s="2"/>
      <c r="PK946" s="2"/>
      <c r="PL946" s="2"/>
      <c r="PM946" s="2"/>
      <c r="PN946" s="2"/>
      <c r="PO946" s="2"/>
      <c r="PP946" s="2"/>
      <c r="PQ946" s="2"/>
      <c r="PR946" s="2"/>
      <c r="PS946" s="2"/>
      <c r="PT946" s="2"/>
      <c r="PU946" s="2"/>
      <c r="PV946" s="2"/>
      <c r="PW946" s="2"/>
      <c r="PX946" s="2"/>
      <c r="PY946" s="2"/>
      <c r="PZ946" s="2"/>
      <c r="QA946" s="2"/>
      <c r="QB946" s="2"/>
      <c r="QC946" s="2"/>
      <c r="QD946" s="2"/>
      <c r="QE946" s="2"/>
      <c r="QF946" s="2"/>
      <c r="QG946" s="2"/>
      <c r="QH946" s="2"/>
      <c r="QI946" s="2"/>
      <c r="QJ946" s="2"/>
      <c r="QK946" s="2"/>
      <c r="QL946" s="2"/>
      <c r="QM946" s="2"/>
      <c r="QN946" s="2"/>
      <c r="QO946" s="2"/>
      <c r="QP946" s="2"/>
      <c r="QQ946" s="2"/>
      <c r="QR946" s="2"/>
      <c r="QS946" s="2"/>
      <c r="QT946" s="2"/>
      <c r="QU946" s="2"/>
      <c r="QV946" s="2"/>
      <c r="QW946" s="2"/>
      <c r="QX946" s="2"/>
      <c r="QY946" s="2"/>
      <c r="QZ946" s="2"/>
      <c r="RA946" s="2"/>
      <c r="RB946" s="2"/>
      <c r="RC946" s="2"/>
      <c r="RD946" s="2"/>
      <c r="RE946" s="2"/>
      <c r="RF946" s="2"/>
      <c r="RG946" s="2"/>
      <c r="RH946" s="2"/>
      <c r="RI946" s="2"/>
      <c r="RJ946" s="2"/>
      <c r="RK946" s="2"/>
      <c r="RL946" s="2"/>
      <c r="RM946" s="2"/>
      <c r="RN946" s="2"/>
      <c r="RO946" s="2"/>
      <c r="RP946" s="2"/>
      <c r="RQ946" s="2"/>
      <c r="RR946" s="2"/>
      <c r="RS946" s="2"/>
      <c r="RT946" s="2"/>
      <c r="RU946" s="2"/>
      <c r="RV946" s="2"/>
      <c r="RW946" s="2"/>
      <c r="RX946" s="2"/>
      <c r="RY946" s="2"/>
      <c r="RZ946" s="2"/>
      <c r="SA946" s="2"/>
      <c r="SB946" s="2"/>
      <c r="SC946" s="2"/>
      <c r="SD946" s="2"/>
      <c r="SE946" s="2"/>
      <c r="SF946" s="2"/>
      <c r="SG946" s="2"/>
      <c r="SH946" s="2"/>
      <c r="SI946" s="2"/>
      <c r="SJ946" s="2"/>
      <c r="SK946" s="2"/>
      <c r="SL946" s="2"/>
      <c r="SM946" s="2"/>
      <c r="SN946" s="2"/>
      <c r="SO946" s="2"/>
      <c r="SP946" s="2"/>
      <c r="SQ946" s="2"/>
      <c r="SR946" s="2"/>
      <c r="SS946" s="2"/>
      <c r="ST946" s="2"/>
      <c r="SU946" s="2"/>
      <c r="SV946" s="2"/>
      <c r="SW946" s="2"/>
      <c r="SX946" s="2"/>
      <c r="SY946" s="2"/>
      <c r="SZ946" s="2"/>
      <c r="TA946" s="2"/>
      <c r="TB946" s="2"/>
      <c r="TC946" s="2"/>
      <c r="TD946" s="2"/>
      <c r="TE946" s="2"/>
      <c r="TF946" s="2"/>
      <c r="TG946" s="2"/>
      <c r="TH946" s="2"/>
      <c r="TI946" s="2"/>
      <c r="TJ946" s="2"/>
      <c r="TK946" s="2"/>
      <c r="TL946" s="2"/>
      <c r="TM946" s="2"/>
      <c r="TN946" s="2"/>
      <c r="TO946" s="2"/>
      <c r="TP946" s="2"/>
      <c r="TQ946" s="2"/>
      <c r="TR946" s="2"/>
      <c r="TS946" s="2"/>
      <c r="TT946" s="2"/>
      <c r="TU946" s="2"/>
      <c r="TV946" s="2"/>
      <c r="TW946" s="2"/>
      <c r="TX946" s="2"/>
      <c r="TY946" s="2"/>
      <c r="TZ946" s="2"/>
      <c r="UA946" s="2"/>
      <c r="UB946" s="2"/>
      <c r="UC946" s="2"/>
      <c r="UD946" s="2"/>
      <c r="UE946" s="2"/>
      <c r="UF946" s="2"/>
      <c r="UG946" s="2"/>
      <c r="UH946" s="2"/>
      <c r="UI946" s="2"/>
      <c r="UJ946" s="2"/>
      <c r="UK946" s="2"/>
      <c r="UL946" s="2"/>
      <c r="UM946" s="2"/>
      <c r="UN946" s="2"/>
      <c r="UO946" s="2"/>
      <c r="UP946" s="2"/>
      <c r="UQ946" s="2"/>
      <c r="UR946" s="2"/>
      <c r="US946" s="2"/>
      <c r="UT946" s="2"/>
      <c r="UU946" s="2"/>
      <c r="UV946" s="2"/>
      <c r="UW946" s="2"/>
      <c r="UX946" s="2"/>
      <c r="UY946" s="2"/>
      <c r="UZ946" s="2"/>
      <c r="VA946" s="2"/>
      <c r="VB946" s="2"/>
      <c r="VC946" s="2"/>
      <c r="VD946" s="2"/>
      <c r="VE946" s="2"/>
      <c r="VF946" s="2"/>
      <c r="VG946" s="2"/>
      <c r="VH946" s="2"/>
      <c r="VI946" s="2"/>
      <c r="VJ946" s="2"/>
      <c r="VK946" s="2"/>
      <c r="VL946" s="2"/>
      <c r="VM946" s="2"/>
      <c r="VN946" s="2"/>
      <c r="VO946" s="2"/>
      <c r="VP946" s="2"/>
      <c r="VQ946" s="2"/>
      <c r="VR946" s="2"/>
      <c r="VS946" s="2"/>
      <c r="VT946" s="2"/>
      <c r="VU946" s="2"/>
      <c r="VV946" s="2"/>
      <c r="VW946" s="2"/>
      <c r="VX946" s="2"/>
      <c r="VY946" s="2"/>
      <c r="VZ946" s="2"/>
      <c r="WA946" s="2"/>
      <c r="WB946" s="2"/>
      <c r="WC946" s="2"/>
      <c r="WD946" s="2"/>
      <c r="WE946" s="2"/>
      <c r="WF946" s="2"/>
      <c r="WG946" s="2"/>
      <c r="WH946" s="2"/>
      <c r="WI946" s="2"/>
      <c r="WJ946" s="2"/>
      <c r="WK946" s="2"/>
      <c r="WL946" s="2"/>
      <c r="WM946" s="2"/>
      <c r="WN946" s="2"/>
      <c r="WO946" s="2"/>
      <c r="WP946" s="2"/>
      <c r="WQ946" s="2"/>
      <c r="WR946" s="2"/>
      <c r="WS946" s="2"/>
      <c r="WT946" s="2"/>
      <c r="WU946" s="2"/>
      <c r="WV946" s="2"/>
      <c r="WW946" s="2"/>
      <c r="WX946" s="2"/>
      <c r="WY946" s="2"/>
      <c r="WZ946" s="2"/>
      <c r="XA946" s="2"/>
      <c r="XB946" s="2"/>
      <c r="XC946" s="2"/>
      <c r="XD946" s="2"/>
      <c r="XE946" s="2"/>
      <c r="XF946" s="2"/>
      <c r="XG946" s="2"/>
      <c r="XH946" s="2"/>
      <c r="XI946" s="2"/>
      <c r="XJ946" s="2"/>
      <c r="XK946" s="2"/>
      <c r="XL946" s="2"/>
      <c r="XM946" s="2"/>
      <c r="XN946" s="2"/>
      <c r="XO946" s="2"/>
      <c r="XP946" s="2"/>
      <c r="XQ946" s="2"/>
      <c r="XR946" s="2"/>
      <c r="XS946" s="2"/>
      <c r="XT946" s="2"/>
      <c r="XU946" s="2"/>
      <c r="XV946" s="2"/>
      <c r="XW946" s="2"/>
      <c r="XX946" s="2"/>
      <c r="XY946" s="2"/>
      <c r="XZ946" s="2"/>
      <c r="YA946" s="2"/>
      <c r="YB946" s="2"/>
      <c r="YC946" s="2"/>
      <c r="YD946" s="2"/>
      <c r="YE946" s="2"/>
      <c r="YF946" s="2"/>
      <c r="YG946" s="2"/>
      <c r="YH946" s="2"/>
      <c r="YI946" s="2"/>
      <c r="YJ946" s="2"/>
      <c r="YK946" s="2"/>
      <c r="YL946" s="2"/>
      <c r="YM946" s="2"/>
      <c r="YN946" s="2"/>
      <c r="YO946" s="2"/>
      <c r="YP946" s="2"/>
      <c r="YQ946" s="2"/>
      <c r="YR946" s="2"/>
      <c r="YS946" s="2"/>
      <c r="YT946" s="2"/>
      <c r="YU946" s="2"/>
      <c r="YV946" s="2"/>
      <c r="YW946" s="2"/>
      <c r="YX946" s="2"/>
      <c r="YY946" s="2"/>
      <c r="YZ946" s="2"/>
      <c r="ZA946" s="2"/>
      <c r="ZB946" s="2"/>
      <c r="ZC946" s="2"/>
      <c r="ZD946" s="2"/>
      <c r="ZE946" s="2"/>
      <c r="ZF946" s="2"/>
      <c r="ZG946" s="2"/>
      <c r="ZH946" s="2"/>
      <c r="ZI946" s="2"/>
      <c r="ZJ946" s="2"/>
      <c r="ZK946" s="2"/>
      <c r="ZL946" s="2"/>
      <c r="ZM946" s="2"/>
      <c r="ZN946" s="2"/>
      <c r="ZO946" s="2"/>
      <c r="ZP946" s="2"/>
      <c r="ZQ946" s="2"/>
      <c r="ZR946" s="2"/>
      <c r="ZS946" s="2"/>
      <c r="ZT946" s="2"/>
      <c r="ZU946" s="2"/>
      <c r="ZV946" s="2"/>
      <c r="ZW946" s="2"/>
      <c r="ZX946" s="2"/>
      <c r="ZY946" s="2"/>
      <c r="ZZ946" s="2"/>
      <c r="AAA946" s="2"/>
      <c r="AAB946" s="2"/>
      <c r="AAC946" s="2"/>
      <c r="AAD946" s="2"/>
      <c r="AAE946" s="2"/>
      <c r="AAF946" s="2"/>
      <c r="AAG946" s="2"/>
      <c r="AAH946" s="2"/>
      <c r="AAI946" s="2"/>
      <c r="AAJ946" s="2"/>
      <c r="AAK946" s="2"/>
      <c r="AAL946" s="2"/>
      <c r="AAM946" s="2"/>
      <c r="AAN946" s="2"/>
      <c r="AAO946" s="2"/>
      <c r="AAP946" s="2"/>
      <c r="AAQ946" s="2"/>
      <c r="AAR946" s="2"/>
      <c r="AAS946" s="2"/>
      <c r="AAT946" s="2"/>
      <c r="AAU946" s="2"/>
      <c r="AAV946" s="2"/>
      <c r="AAW946" s="2"/>
      <c r="AAX946" s="2"/>
      <c r="AAY946" s="2"/>
      <c r="AAZ946" s="2"/>
      <c r="ABA946" s="2"/>
      <c r="ABB946" s="2"/>
      <c r="ABC946" s="2"/>
      <c r="ABD946" s="2"/>
      <c r="ABE946" s="2"/>
      <c r="ABF946" s="2"/>
      <c r="ABG946" s="2"/>
      <c r="ABH946" s="2"/>
      <c r="ABI946" s="2"/>
      <c r="ABJ946" s="2"/>
      <c r="ABK946" s="2"/>
      <c r="ABL946" s="2"/>
      <c r="ABM946" s="2"/>
      <c r="ABN946" s="2"/>
      <c r="ABO946" s="2"/>
      <c r="ABP946" s="2"/>
      <c r="ABQ946" s="2"/>
      <c r="ABR946" s="2"/>
      <c r="ABS946" s="2"/>
      <c r="ABT946" s="2"/>
      <c r="ABU946" s="2"/>
      <c r="ABV946" s="2"/>
      <c r="ABW946" s="2"/>
      <c r="ABX946" s="2"/>
      <c r="ABY946" s="2"/>
      <c r="ABZ946" s="2"/>
      <c r="ACA946" s="2"/>
      <c r="ACB946" s="2"/>
      <c r="ACC946" s="2"/>
      <c r="ACD946" s="2"/>
      <c r="ACE946" s="2"/>
      <c r="ACF946" s="2"/>
      <c r="ACG946" s="2"/>
      <c r="ACH946" s="2"/>
      <c r="ACI946" s="2"/>
      <c r="ACJ946" s="2"/>
      <c r="ACK946" s="2"/>
      <c r="ACL946" s="2"/>
      <c r="ACM946" s="2"/>
      <c r="ACN946" s="2"/>
      <c r="ACO946" s="2"/>
      <c r="ACP946" s="2"/>
      <c r="ACQ946" s="2"/>
      <c r="ACR946" s="2"/>
      <c r="ACS946" s="2"/>
      <c r="ACT946" s="2"/>
      <c r="ACU946" s="2"/>
      <c r="ACV946" s="2"/>
      <c r="ACW946" s="2"/>
      <c r="ACX946" s="2"/>
      <c r="ACY946" s="2"/>
      <c r="ACZ946" s="2"/>
      <c r="ADA946" s="2"/>
      <c r="ADB946" s="2"/>
      <c r="ADC946" s="2"/>
      <c r="ADD946" s="2"/>
      <c r="ADE946" s="2"/>
      <c r="ADF946" s="2"/>
      <c r="ADG946" s="2"/>
      <c r="ADH946" s="2"/>
      <c r="ADI946" s="2"/>
      <c r="ADJ946" s="2"/>
      <c r="ADK946" s="2"/>
      <c r="ADL946" s="2"/>
      <c r="ADM946" s="2"/>
      <c r="ADN946" s="2"/>
      <c r="ADO946" s="2"/>
      <c r="ADP946" s="2"/>
      <c r="ADQ946" s="2"/>
      <c r="ADR946" s="2"/>
      <c r="ADS946" s="2"/>
      <c r="ADT946" s="2"/>
      <c r="ADU946" s="2"/>
      <c r="ADV946" s="2"/>
      <c r="ADW946" s="2"/>
      <c r="ADX946" s="2"/>
      <c r="ADY946" s="2"/>
      <c r="ADZ946" s="2"/>
      <c r="AEA946" s="2"/>
      <c r="AEB946" s="2"/>
      <c r="AEC946" s="2"/>
      <c r="AED946" s="2"/>
      <c r="AEE946" s="2"/>
      <c r="AEF946" s="2"/>
      <c r="AEG946" s="2"/>
      <c r="AEH946" s="2"/>
      <c r="AEI946" s="2"/>
      <c r="AEJ946" s="2"/>
      <c r="AEK946" s="2"/>
      <c r="AEL946" s="2"/>
      <c r="AEM946" s="2"/>
      <c r="AEN946" s="2"/>
      <c r="AEO946" s="2"/>
      <c r="AEP946" s="2"/>
      <c r="AEQ946" s="2"/>
      <c r="AER946" s="2"/>
      <c r="AES946" s="2"/>
      <c r="AET946" s="2"/>
      <c r="AEU946" s="2"/>
      <c r="AEV946" s="2"/>
      <c r="AEW946" s="2"/>
      <c r="AEX946" s="2"/>
      <c r="AEY946" s="2"/>
      <c r="AEZ946" s="2"/>
      <c r="AFA946" s="2"/>
      <c r="AFB946" s="2"/>
      <c r="AFC946" s="2"/>
      <c r="AFD946" s="2"/>
      <c r="AFE946" s="2"/>
      <c r="AFF946" s="2"/>
      <c r="AFG946" s="2"/>
      <c r="AFH946" s="2"/>
      <c r="AFI946" s="2"/>
      <c r="AFJ946" s="2"/>
      <c r="AFK946" s="2"/>
      <c r="AFL946" s="2"/>
      <c r="AFM946" s="2"/>
      <c r="AFN946" s="2"/>
      <c r="AFO946" s="2"/>
      <c r="AFP946" s="2"/>
      <c r="AFQ946" s="2"/>
      <c r="AFR946" s="2"/>
      <c r="AFS946" s="2"/>
      <c r="AFT946" s="2"/>
      <c r="AFU946" s="2"/>
      <c r="AFV946" s="2"/>
      <c r="AFW946" s="2"/>
      <c r="AFX946" s="2"/>
      <c r="AFY946" s="2"/>
      <c r="AFZ946" s="2"/>
      <c r="AGA946" s="2"/>
      <c r="AGB946" s="2"/>
      <c r="AGC946" s="2"/>
      <c r="AGD946" s="2"/>
      <c r="AGE946" s="2"/>
      <c r="AGF946" s="2"/>
      <c r="AGG946" s="2"/>
      <c r="AGH946" s="2"/>
      <c r="AGI946" s="2"/>
      <c r="AGJ946" s="2"/>
      <c r="AGK946" s="2"/>
      <c r="AGL946" s="2"/>
      <c r="AGM946" s="2"/>
      <c r="AGN946" s="2"/>
      <c r="AGO946" s="2"/>
      <c r="AGP946" s="2"/>
      <c r="AGQ946" s="2"/>
      <c r="AGR946" s="2"/>
      <c r="AGS946" s="2"/>
      <c r="AGT946" s="2"/>
      <c r="AGU946" s="2"/>
      <c r="AGV946" s="2"/>
      <c r="AGW946" s="2"/>
      <c r="AGX946" s="2"/>
      <c r="AGY946" s="2"/>
      <c r="AGZ946" s="2"/>
      <c r="AHA946" s="2"/>
      <c r="AHB946" s="2"/>
      <c r="AHC946" s="2"/>
      <c r="AHD946" s="2"/>
      <c r="AHE946" s="2"/>
      <c r="AHF946" s="2"/>
      <c r="AHG946" s="2"/>
      <c r="AHH946" s="2"/>
      <c r="AHI946" s="2"/>
      <c r="AHJ946" s="2"/>
      <c r="AHK946" s="2"/>
      <c r="AHL946" s="2"/>
      <c r="AHM946" s="2"/>
      <c r="AHN946" s="2"/>
      <c r="AHO946" s="2"/>
      <c r="AHP946" s="2"/>
      <c r="AHQ946" s="2"/>
      <c r="AHR946" s="2"/>
      <c r="AHS946" s="2"/>
      <c r="AHT946" s="2"/>
      <c r="AHU946" s="2"/>
      <c r="AHV946" s="2"/>
      <c r="AHW946" s="2"/>
      <c r="AHX946" s="2"/>
      <c r="AHY946" s="2"/>
      <c r="AHZ946" s="2"/>
      <c r="AIA946" s="2"/>
      <c r="AIB946" s="2"/>
      <c r="AIC946" s="2"/>
      <c r="AID946" s="2"/>
      <c r="AIE946" s="2"/>
      <c r="AIF946" s="2"/>
      <c r="AIG946" s="2"/>
      <c r="AIH946" s="2"/>
      <c r="AII946" s="2"/>
      <c r="AIJ946" s="2"/>
      <c r="AIK946" s="2"/>
      <c r="AIL946" s="2"/>
      <c r="AIM946" s="2"/>
      <c r="AIN946" s="2"/>
      <c r="AIO946" s="2"/>
      <c r="AIP946" s="2"/>
      <c r="AIQ946" s="2"/>
      <c r="AIR946" s="2"/>
      <c r="AIS946" s="2"/>
      <c r="AIT946" s="2"/>
      <c r="AIU946" s="2"/>
      <c r="AIV946" s="2"/>
      <c r="AIW946" s="2"/>
      <c r="AIX946" s="2"/>
      <c r="AIY946" s="2"/>
      <c r="AIZ946" s="2"/>
      <c r="AJA946" s="2"/>
      <c r="AJB946" s="2"/>
      <c r="AJC946" s="2"/>
      <c r="AJD946" s="2"/>
      <c r="AJE946" s="2"/>
      <c r="AJF946" s="2"/>
      <c r="AJG946" s="2"/>
      <c r="AJH946" s="2"/>
      <c r="AJI946" s="2"/>
      <c r="AJJ946" s="2"/>
      <c r="AJK946" s="2"/>
      <c r="AJL946" s="2"/>
      <c r="AJM946" s="2"/>
      <c r="AJN946" s="2"/>
      <c r="AJO946" s="2"/>
      <c r="AJP946" s="2"/>
      <c r="AJQ946" s="2"/>
      <c r="AJR946" s="2"/>
      <c r="AJS946" s="2"/>
      <c r="AJT946" s="2"/>
      <c r="AJU946" s="2"/>
      <c r="AJV946" s="2"/>
      <c r="AJW946" s="2"/>
      <c r="AJX946" s="2"/>
      <c r="AJY946" s="2"/>
      <c r="AJZ946" s="2"/>
      <c r="AKA946" s="2"/>
      <c r="AKB946" s="2"/>
      <c r="AKC946" s="2"/>
      <c r="AKD946" s="2"/>
      <c r="AKE946" s="2"/>
      <c r="AKF946" s="2"/>
      <c r="AKG946" s="2"/>
      <c r="AKH946" s="2"/>
      <c r="AKI946" s="2"/>
      <c r="AKJ946" s="2"/>
      <c r="AKK946" s="2"/>
      <c r="AKL946" s="2"/>
      <c r="AKM946" s="2"/>
      <c r="AKN946" s="2"/>
      <c r="AKO946" s="2"/>
      <c r="AKP946" s="2"/>
      <c r="AKQ946" s="2"/>
      <c r="AKR946" s="2"/>
      <c r="AKS946" s="2"/>
      <c r="AKT946" s="2"/>
      <c r="AKU946" s="2"/>
      <c r="AKV946" s="2"/>
      <c r="AKW946" s="2"/>
      <c r="AKX946" s="2"/>
      <c r="AKY946" s="2"/>
      <c r="AKZ946" s="2"/>
      <c r="ALA946" s="2"/>
      <c r="ALB946" s="2"/>
      <c r="ALC946" s="2"/>
      <c r="ALD946" s="2"/>
      <c r="ALE946" s="2"/>
      <c r="ALF946" s="2"/>
      <c r="ALG946" s="2"/>
      <c r="ALH946" s="2"/>
      <c r="ALI946" s="2"/>
      <c r="ALJ946" s="2"/>
      <c r="ALK946" s="2"/>
      <c r="ALL946" s="2"/>
      <c r="ALM946" s="2"/>
      <c r="ALN946" s="2"/>
      <c r="ALO946" s="2"/>
      <c r="ALP946" s="2"/>
      <c r="ALQ946" s="2"/>
      <c r="ALR946" s="2"/>
      <c r="ALS946" s="2"/>
      <c r="ALT946" s="2"/>
      <c r="ALU946" s="2"/>
      <c r="ALV946" s="2"/>
      <c r="ALW946" s="2"/>
      <c r="ALX946" s="2"/>
      <c r="ALY946" s="2"/>
      <c r="ALZ946" s="2"/>
      <c r="AMA946" s="2"/>
      <c r="AMB946" s="2"/>
      <c r="AMC946" s="2"/>
      <c r="AMD946" s="2"/>
      <c r="AME946" s="2"/>
      <c r="AMF946" s="2"/>
      <c r="AMG946" s="2"/>
      <c r="AMH946" s="2"/>
      <c r="AMI946" s="2"/>
      <c r="AMJ946" s="2"/>
    </row>
    <row r="947" s="1" customFormat="1" ht="27.75" customHeight="1" spans="1:102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  <c r="KE947" s="2"/>
      <c r="KF947" s="2"/>
      <c r="KG947" s="2"/>
      <c r="KH947" s="2"/>
      <c r="KI947" s="2"/>
      <c r="KJ947" s="2"/>
      <c r="KK947" s="2"/>
      <c r="KL947" s="2"/>
      <c r="KM947" s="2"/>
      <c r="KN947" s="2"/>
      <c r="KO947" s="2"/>
      <c r="KP947" s="2"/>
      <c r="KQ947" s="2"/>
      <c r="KR947" s="2"/>
      <c r="KS947" s="2"/>
      <c r="KT947" s="2"/>
      <c r="KU947" s="2"/>
      <c r="KV947" s="2"/>
      <c r="KW947" s="2"/>
      <c r="KX947" s="2"/>
      <c r="KY947" s="2"/>
      <c r="KZ947" s="2"/>
      <c r="LA947" s="2"/>
      <c r="LB947" s="2"/>
      <c r="LC947" s="2"/>
      <c r="LD947" s="2"/>
      <c r="LE947" s="2"/>
      <c r="LF947" s="2"/>
      <c r="LG947" s="2"/>
      <c r="LH947" s="2"/>
      <c r="LI947" s="2"/>
      <c r="LJ947" s="2"/>
      <c r="LK947" s="2"/>
      <c r="LL947" s="2"/>
      <c r="LM947" s="2"/>
      <c r="LN947" s="2"/>
      <c r="LO947" s="2"/>
      <c r="LP947" s="2"/>
      <c r="LQ947" s="2"/>
      <c r="LR947" s="2"/>
      <c r="LS947" s="2"/>
      <c r="LT947" s="2"/>
      <c r="LU947" s="2"/>
      <c r="LV947" s="2"/>
      <c r="LW947" s="2"/>
      <c r="LX947" s="2"/>
      <c r="LY947" s="2"/>
      <c r="LZ947" s="2"/>
      <c r="MA947" s="2"/>
      <c r="MB947" s="2"/>
      <c r="MC947" s="2"/>
      <c r="MD947" s="2"/>
      <c r="ME947" s="2"/>
      <c r="MF947" s="2"/>
      <c r="MG947" s="2"/>
      <c r="MH947" s="2"/>
      <c r="MI947" s="2"/>
      <c r="MJ947" s="2"/>
      <c r="MK947" s="2"/>
      <c r="ML947" s="2"/>
      <c r="MM947" s="2"/>
      <c r="MN947" s="2"/>
      <c r="MO947" s="2"/>
      <c r="MP947" s="2"/>
      <c r="MQ947" s="2"/>
      <c r="MR947" s="2"/>
      <c r="MS947" s="2"/>
      <c r="MT947" s="2"/>
      <c r="MU947" s="2"/>
      <c r="MV947" s="2"/>
      <c r="MW947" s="2"/>
      <c r="MX947" s="2"/>
      <c r="MY947" s="2"/>
      <c r="MZ947" s="2"/>
      <c r="NA947" s="2"/>
      <c r="NB947" s="2"/>
      <c r="NC947" s="2"/>
      <c r="ND947" s="2"/>
      <c r="NE947" s="2"/>
      <c r="NF947" s="2"/>
      <c r="NG947" s="2"/>
      <c r="NH947" s="2"/>
      <c r="NI947" s="2"/>
      <c r="NJ947" s="2"/>
      <c r="NK947" s="2"/>
      <c r="NL947" s="2"/>
      <c r="NM947" s="2"/>
      <c r="NN947" s="2"/>
      <c r="NO947" s="2"/>
      <c r="NP947" s="2"/>
      <c r="NQ947" s="2"/>
      <c r="NR947" s="2"/>
      <c r="NS947" s="2"/>
      <c r="NT947" s="2"/>
      <c r="NU947" s="2"/>
      <c r="NV947" s="2"/>
      <c r="NW947" s="2"/>
      <c r="NX947" s="2"/>
      <c r="NY947" s="2"/>
      <c r="NZ947" s="2"/>
      <c r="OA947" s="2"/>
      <c r="OB947" s="2"/>
      <c r="OC947" s="2"/>
      <c r="OD947" s="2"/>
      <c r="OE947" s="2"/>
      <c r="OF947" s="2"/>
      <c r="OG947" s="2"/>
      <c r="OH947" s="2"/>
      <c r="OI947" s="2"/>
      <c r="OJ947" s="2"/>
      <c r="OK947" s="2"/>
      <c r="OL947" s="2"/>
      <c r="OM947" s="2"/>
      <c r="ON947" s="2"/>
      <c r="OO947" s="2"/>
      <c r="OP947" s="2"/>
      <c r="OQ947" s="2"/>
      <c r="OR947" s="2"/>
      <c r="OS947" s="2"/>
      <c r="OT947" s="2"/>
      <c r="OU947" s="2"/>
      <c r="OV947" s="2"/>
      <c r="OW947" s="2"/>
      <c r="OX947" s="2"/>
      <c r="OY947" s="2"/>
      <c r="OZ947" s="2"/>
      <c r="PA947" s="2"/>
      <c r="PB947" s="2"/>
      <c r="PC947" s="2"/>
      <c r="PD947" s="2"/>
      <c r="PE947" s="2"/>
      <c r="PF947" s="2"/>
      <c r="PG947" s="2"/>
      <c r="PH947" s="2"/>
      <c r="PI947" s="2"/>
      <c r="PJ947" s="2"/>
      <c r="PK947" s="2"/>
      <c r="PL947" s="2"/>
      <c r="PM947" s="2"/>
      <c r="PN947" s="2"/>
      <c r="PO947" s="2"/>
      <c r="PP947" s="2"/>
      <c r="PQ947" s="2"/>
      <c r="PR947" s="2"/>
      <c r="PS947" s="2"/>
      <c r="PT947" s="2"/>
      <c r="PU947" s="2"/>
      <c r="PV947" s="2"/>
      <c r="PW947" s="2"/>
      <c r="PX947" s="2"/>
      <c r="PY947" s="2"/>
      <c r="PZ947" s="2"/>
      <c r="QA947" s="2"/>
      <c r="QB947" s="2"/>
      <c r="QC947" s="2"/>
      <c r="QD947" s="2"/>
      <c r="QE947" s="2"/>
      <c r="QF947" s="2"/>
      <c r="QG947" s="2"/>
      <c r="QH947" s="2"/>
      <c r="QI947" s="2"/>
      <c r="QJ947" s="2"/>
      <c r="QK947" s="2"/>
      <c r="QL947" s="2"/>
      <c r="QM947" s="2"/>
      <c r="QN947" s="2"/>
      <c r="QO947" s="2"/>
      <c r="QP947" s="2"/>
      <c r="QQ947" s="2"/>
      <c r="QR947" s="2"/>
      <c r="QS947" s="2"/>
      <c r="QT947" s="2"/>
      <c r="QU947" s="2"/>
      <c r="QV947" s="2"/>
      <c r="QW947" s="2"/>
      <c r="QX947" s="2"/>
      <c r="QY947" s="2"/>
      <c r="QZ947" s="2"/>
      <c r="RA947" s="2"/>
      <c r="RB947" s="2"/>
      <c r="RC947" s="2"/>
      <c r="RD947" s="2"/>
      <c r="RE947" s="2"/>
      <c r="RF947" s="2"/>
      <c r="RG947" s="2"/>
      <c r="RH947" s="2"/>
      <c r="RI947" s="2"/>
      <c r="RJ947" s="2"/>
      <c r="RK947" s="2"/>
      <c r="RL947" s="2"/>
      <c r="RM947" s="2"/>
      <c r="RN947" s="2"/>
      <c r="RO947" s="2"/>
      <c r="RP947" s="2"/>
      <c r="RQ947" s="2"/>
      <c r="RR947" s="2"/>
      <c r="RS947" s="2"/>
      <c r="RT947" s="2"/>
      <c r="RU947" s="2"/>
      <c r="RV947" s="2"/>
      <c r="RW947" s="2"/>
      <c r="RX947" s="2"/>
      <c r="RY947" s="2"/>
      <c r="RZ947" s="2"/>
      <c r="SA947" s="2"/>
      <c r="SB947" s="2"/>
      <c r="SC947" s="2"/>
      <c r="SD947" s="2"/>
      <c r="SE947" s="2"/>
      <c r="SF947" s="2"/>
      <c r="SG947" s="2"/>
      <c r="SH947" s="2"/>
      <c r="SI947" s="2"/>
      <c r="SJ947" s="2"/>
      <c r="SK947" s="2"/>
      <c r="SL947" s="2"/>
      <c r="SM947" s="2"/>
      <c r="SN947" s="2"/>
      <c r="SO947" s="2"/>
      <c r="SP947" s="2"/>
      <c r="SQ947" s="2"/>
      <c r="SR947" s="2"/>
      <c r="SS947" s="2"/>
      <c r="ST947" s="2"/>
      <c r="SU947" s="2"/>
      <c r="SV947" s="2"/>
      <c r="SW947" s="2"/>
      <c r="SX947" s="2"/>
      <c r="SY947" s="2"/>
      <c r="SZ947" s="2"/>
      <c r="TA947" s="2"/>
      <c r="TB947" s="2"/>
      <c r="TC947" s="2"/>
      <c r="TD947" s="2"/>
      <c r="TE947" s="2"/>
      <c r="TF947" s="2"/>
      <c r="TG947" s="2"/>
      <c r="TH947" s="2"/>
      <c r="TI947" s="2"/>
      <c r="TJ947" s="2"/>
      <c r="TK947" s="2"/>
      <c r="TL947" s="2"/>
      <c r="TM947" s="2"/>
      <c r="TN947" s="2"/>
      <c r="TO947" s="2"/>
      <c r="TP947" s="2"/>
      <c r="TQ947" s="2"/>
      <c r="TR947" s="2"/>
      <c r="TS947" s="2"/>
      <c r="TT947" s="2"/>
      <c r="TU947" s="2"/>
      <c r="TV947" s="2"/>
      <c r="TW947" s="2"/>
      <c r="TX947" s="2"/>
      <c r="TY947" s="2"/>
      <c r="TZ947" s="2"/>
      <c r="UA947" s="2"/>
      <c r="UB947" s="2"/>
      <c r="UC947" s="2"/>
      <c r="UD947" s="2"/>
      <c r="UE947" s="2"/>
      <c r="UF947" s="2"/>
      <c r="UG947" s="2"/>
      <c r="UH947" s="2"/>
      <c r="UI947" s="2"/>
      <c r="UJ947" s="2"/>
      <c r="UK947" s="2"/>
      <c r="UL947" s="2"/>
      <c r="UM947" s="2"/>
      <c r="UN947" s="2"/>
      <c r="UO947" s="2"/>
      <c r="UP947" s="2"/>
      <c r="UQ947" s="2"/>
      <c r="UR947" s="2"/>
      <c r="US947" s="2"/>
      <c r="UT947" s="2"/>
      <c r="UU947" s="2"/>
      <c r="UV947" s="2"/>
      <c r="UW947" s="2"/>
      <c r="UX947" s="2"/>
      <c r="UY947" s="2"/>
      <c r="UZ947" s="2"/>
      <c r="VA947" s="2"/>
      <c r="VB947" s="2"/>
      <c r="VC947" s="2"/>
      <c r="VD947" s="2"/>
      <c r="VE947" s="2"/>
      <c r="VF947" s="2"/>
      <c r="VG947" s="2"/>
      <c r="VH947" s="2"/>
      <c r="VI947" s="2"/>
      <c r="VJ947" s="2"/>
      <c r="VK947" s="2"/>
      <c r="VL947" s="2"/>
      <c r="VM947" s="2"/>
      <c r="VN947" s="2"/>
      <c r="VO947" s="2"/>
      <c r="VP947" s="2"/>
      <c r="VQ947" s="2"/>
      <c r="VR947" s="2"/>
      <c r="VS947" s="2"/>
      <c r="VT947" s="2"/>
      <c r="VU947" s="2"/>
      <c r="VV947" s="2"/>
      <c r="VW947" s="2"/>
      <c r="VX947" s="2"/>
      <c r="VY947" s="2"/>
      <c r="VZ947" s="2"/>
      <c r="WA947" s="2"/>
      <c r="WB947" s="2"/>
      <c r="WC947" s="2"/>
      <c r="WD947" s="2"/>
      <c r="WE947" s="2"/>
      <c r="WF947" s="2"/>
      <c r="WG947" s="2"/>
      <c r="WH947" s="2"/>
      <c r="WI947" s="2"/>
      <c r="WJ947" s="2"/>
      <c r="WK947" s="2"/>
      <c r="WL947" s="2"/>
      <c r="WM947" s="2"/>
      <c r="WN947" s="2"/>
      <c r="WO947" s="2"/>
      <c r="WP947" s="2"/>
      <c r="WQ947" s="2"/>
      <c r="WR947" s="2"/>
      <c r="WS947" s="2"/>
      <c r="WT947" s="2"/>
      <c r="WU947" s="2"/>
      <c r="WV947" s="2"/>
      <c r="WW947" s="2"/>
      <c r="WX947" s="2"/>
      <c r="WY947" s="2"/>
      <c r="WZ947" s="2"/>
      <c r="XA947" s="2"/>
      <c r="XB947" s="2"/>
      <c r="XC947" s="2"/>
      <c r="XD947" s="2"/>
      <c r="XE947" s="2"/>
      <c r="XF947" s="2"/>
      <c r="XG947" s="2"/>
      <c r="XH947" s="2"/>
      <c r="XI947" s="2"/>
      <c r="XJ947" s="2"/>
      <c r="XK947" s="2"/>
      <c r="XL947" s="2"/>
      <c r="XM947" s="2"/>
      <c r="XN947" s="2"/>
      <c r="XO947" s="2"/>
      <c r="XP947" s="2"/>
      <c r="XQ947" s="2"/>
      <c r="XR947" s="2"/>
      <c r="XS947" s="2"/>
      <c r="XT947" s="2"/>
      <c r="XU947" s="2"/>
      <c r="XV947" s="2"/>
      <c r="XW947" s="2"/>
      <c r="XX947" s="2"/>
      <c r="XY947" s="2"/>
      <c r="XZ947" s="2"/>
      <c r="YA947" s="2"/>
      <c r="YB947" s="2"/>
      <c r="YC947" s="2"/>
      <c r="YD947" s="2"/>
      <c r="YE947" s="2"/>
      <c r="YF947" s="2"/>
      <c r="YG947" s="2"/>
      <c r="YH947" s="2"/>
      <c r="YI947" s="2"/>
      <c r="YJ947" s="2"/>
      <c r="YK947" s="2"/>
      <c r="YL947" s="2"/>
      <c r="YM947" s="2"/>
      <c r="YN947" s="2"/>
      <c r="YO947" s="2"/>
      <c r="YP947" s="2"/>
      <c r="YQ947" s="2"/>
      <c r="YR947" s="2"/>
      <c r="YS947" s="2"/>
      <c r="YT947" s="2"/>
      <c r="YU947" s="2"/>
      <c r="YV947" s="2"/>
      <c r="YW947" s="2"/>
      <c r="YX947" s="2"/>
      <c r="YY947" s="2"/>
      <c r="YZ947" s="2"/>
      <c r="ZA947" s="2"/>
      <c r="ZB947" s="2"/>
      <c r="ZC947" s="2"/>
      <c r="ZD947" s="2"/>
      <c r="ZE947" s="2"/>
      <c r="ZF947" s="2"/>
      <c r="ZG947" s="2"/>
      <c r="ZH947" s="2"/>
      <c r="ZI947" s="2"/>
      <c r="ZJ947" s="2"/>
      <c r="ZK947" s="2"/>
      <c r="ZL947" s="2"/>
      <c r="ZM947" s="2"/>
      <c r="ZN947" s="2"/>
      <c r="ZO947" s="2"/>
      <c r="ZP947" s="2"/>
      <c r="ZQ947" s="2"/>
      <c r="ZR947" s="2"/>
      <c r="ZS947" s="2"/>
      <c r="ZT947" s="2"/>
      <c r="ZU947" s="2"/>
      <c r="ZV947" s="2"/>
      <c r="ZW947" s="2"/>
      <c r="ZX947" s="2"/>
      <c r="ZY947" s="2"/>
      <c r="ZZ947" s="2"/>
      <c r="AAA947" s="2"/>
      <c r="AAB947" s="2"/>
      <c r="AAC947" s="2"/>
      <c r="AAD947" s="2"/>
      <c r="AAE947" s="2"/>
      <c r="AAF947" s="2"/>
      <c r="AAG947" s="2"/>
      <c r="AAH947" s="2"/>
      <c r="AAI947" s="2"/>
      <c r="AAJ947" s="2"/>
      <c r="AAK947" s="2"/>
      <c r="AAL947" s="2"/>
      <c r="AAM947" s="2"/>
      <c r="AAN947" s="2"/>
      <c r="AAO947" s="2"/>
      <c r="AAP947" s="2"/>
      <c r="AAQ947" s="2"/>
      <c r="AAR947" s="2"/>
      <c r="AAS947" s="2"/>
      <c r="AAT947" s="2"/>
      <c r="AAU947" s="2"/>
      <c r="AAV947" s="2"/>
      <c r="AAW947" s="2"/>
      <c r="AAX947" s="2"/>
      <c r="AAY947" s="2"/>
      <c r="AAZ947" s="2"/>
      <c r="ABA947" s="2"/>
      <c r="ABB947" s="2"/>
      <c r="ABC947" s="2"/>
      <c r="ABD947" s="2"/>
      <c r="ABE947" s="2"/>
      <c r="ABF947" s="2"/>
      <c r="ABG947" s="2"/>
      <c r="ABH947" s="2"/>
      <c r="ABI947" s="2"/>
      <c r="ABJ947" s="2"/>
      <c r="ABK947" s="2"/>
      <c r="ABL947" s="2"/>
      <c r="ABM947" s="2"/>
      <c r="ABN947" s="2"/>
      <c r="ABO947" s="2"/>
      <c r="ABP947" s="2"/>
      <c r="ABQ947" s="2"/>
      <c r="ABR947" s="2"/>
      <c r="ABS947" s="2"/>
      <c r="ABT947" s="2"/>
      <c r="ABU947" s="2"/>
      <c r="ABV947" s="2"/>
      <c r="ABW947" s="2"/>
      <c r="ABX947" s="2"/>
      <c r="ABY947" s="2"/>
      <c r="ABZ947" s="2"/>
      <c r="ACA947" s="2"/>
      <c r="ACB947" s="2"/>
      <c r="ACC947" s="2"/>
      <c r="ACD947" s="2"/>
      <c r="ACE947" s="2"/>
      <c r="ACF947" s="2"/>
      <c r="ACG947" s="2"/>
      <c r="ACH947" s="2"/>
      <c r="ACI947" s="2"/>
      <c r="ACJ947" s="2"/>
      <c r="ACK947" s="2"/>
      <c r="ACL947" s="2"/>
      <c r="ACM947" s="2"/>
      <c r="ACN947" s="2"/>
      <c r="ACO947" s="2"/>
      <c r="ACP947" s="2"/>
      <c r="ACQ947" s="2"/>
      <c r="ACR947" s="2"/>
      <c r="ACS947" s="2"/>
      <c r="ACT947" s="2"/>
      <c r="ACU947" s="2"/>
      <c r="ACV947" s="2"/>
      <c r="ACW947" s="2"/>
      <c r="ACX947" s="2"/>
      <c r="ACY947" s="2"/>
      <c r="ACZ947" s="2"/>
      <c r="ADA947" s="2"/>
      <c r="ADB947" s="2"/>
      <c r="ADC947" s="2"/>
      <c r="ADD947" s="2"/>
      <c r="ADE947" s="2"/>
      <c r="ADF947" s="2"/>
      <c r="ADG947" s="2"/>
      <c r="ADH947" s="2"/>
      <c r="ADI947" s="2"/>
      <c r="ADJ947" s="2"/>
      <c r="ADK947" s="2"/>
      <c r="ADL947" s="2"/>
      <c r="ADM947" s="2"/>
      <c r="ADN947" s="2"/>
      <c r="ADO947" s="2"/>
      <c r="ADP947" s="2"/>
      <c r="ADQ947" s="2"/>
      <c r="ADR947" s="2"/>
      <c r="ADS947" s="2"/>
      <c r="ADT947" s="2"/>
      <c r="ADU947" s="2"/>
      <c r="ADV947" s="2"/>
      <c r="ADW947" s="2"/>
      <c r="ADX947" s="2"/>
      <c r="ADY947" s="2"/>
      <c r="ADZ947" s="2"/>
      <c r="AEA947" s="2"/>
      <c r="AEB947" s="2"/>
      <c r="AEC947" s="2"/>
      <c r="AED947" s="2"/>
      <c r="AEE947" s="2"/>
      <c r="AEF947" s="2"/>
      <c r="AEG947" s="2"/>
      <c r="AEH947" s="2"/>
      <c r="AEI947" s="2"/>
      <c r="AEJ947" s="2"/>
      <c r="AEK947" s="2"/>
      <c r="AEL947" s="2"/>
      <c r="AEM947" s="2"/>
      <c r="AEN947" s="2"/>
      <c r="AEO947" s="2"/>
      <c r="AEP947" s="2"/>
      <c r="AEQ947" s="2"/>
      <c r="AER947" s="2"/>
      <c r="AES947" s="2"/>
      <c r="AET947" s="2"/>
      <c r="AEU947" s="2"/>
      <c r="AEV947" s="2"/>
      <c r="AEW947" s="2"/>
      <c r="AEX947" s="2"/>
      <c r="AEY947" s="2"/>
      <c r="AEZ947" s="2"/>
      <c r="AFA947" s="2"/>
      <c r="AFB947" s="2"/>
      <c r="AFC947" s="2"/>
      <c r="AFD947" s="2"/>
      <c r="AFE947" s="2"/>
      <c r="AFF947" s="2"/>
      <c r="AFG947" s="2"/>
      <c r="AFH947" s="2"/>
      <c r="AFI947" s="2"/>
      <c r="AFJ947" s="2"/>
      <c r="AFK947" s="2"/>
      <c r="AFL947" s="2"/>
      <c r="AFM947" s="2"/>
      <c r="AFN947" s="2"/>
      <c r="AFO947" s="2"/>
      <c r="AFP947" s="2"/>
      <c r="AFQ947" s="2"/>
      <c r="AFR947" s="2"/>
      <c r="AFS947" s="2"/>
      <c r="AFT947" s="2"/>
      <c r="AFU947" s="2"/>
      <c r="AFV947" s="2"/>
      <c r="AFW947" s="2"/>
      <c r="AFX947" s="2"/>
      <c r="AFY947" s="2"/>
      <c r="AFZ947" s="2"/>
      <c r="AGA947" s="2"/>
      <c r="AGB947" s="2"/>
      <c r="AGC947" s="2"/>
      <c r="AGD947" s="2"/>
      <c r="AGE947" s="2"/>
      <c r="AGF947" s="2"/>
      <c r="AGG947" s="2"/>
      <c r="AGH947" s="2"/>
      <c r="AGI947" s="2"/>
      <c r="AGJ947" s="2"/>
      <c r="AGK947" s="2"/>
      <c r="AGL947" s="2"/>
      <c r="AGM947" s="2"/>
      <c r="AGN947" s="2"/>
      <c r="AGO947" s="2"/>
      <c r="AGP947" s="2"/>
      <c r="AGQ947" s="2"/>
      <c r="AGR947" s="2"/>
      <c r="AGS947" s="2"/>
      <c r="AGT947" s="2"/>
      <c r="AGU947" s="2"/>
      <c r="AGV947" s="2"/>
      <c r="AGW947" s="2"/>
      <c r="AGX947" s="2"/>
      <c r="AGY947" s="2"/>
      <c r="AGZ947" s="2"/>
      <c r="AHA947" s="2"/>
      <c r="AHB947" s="2"/>
      <c r="AHC947" s="2"/>
      <c r="AHD947" s="2"/>
      <c r="AHE947" s="2"/>
      <c r="AHF947" s="2"/>
      <c r="AHG947" s="2"/>
      <c r="AHH947" s="2"/>
      <c r="AHI947" s="2"/>
      <c r="AHJ947" s="2"/>
      <c r="AHK947" s="2"/>
      <c r="AHL947" s="2"/>
      <c r="AHM947" s="2"/>
      <c r="AHN947" s="2"/>
      <c r="AHO947" s="2"/>
      <c r="AHP947" s="2"/>
      <c r="AHQ947" s="2"/>
      <c r="AHR947" s="2"/>
      <c r="AHS947" s="2"/>
      <c r="AHT947" s="2"/>
      <c r="AHU947" s="2"/>
      <c r="AHV947" s="2"/>
      <c r="AHW947" s="2"/>
      <c r="AHX947" s="2"/>
      <c r="AHY947" s="2"/>
      <c r="AHZ947" s="2"/>
      <c r="AIA947" s="2"/>
      <c r="AIB947" s="2"/>
      <c r="AIC947" s="2"/>
      <c r="AID947" s="2"/>
      <c r="AIE947" s="2"/>
      <c r="AIF947" s="2"/>
      <c r="AIG947" s="2"/>
      <c r="AIH947" s="2"/>
      <c r="AII947" s="2"/>
      <c r="AIJ947" s="2"/>
      <c r="AIK947" s="2"/>
      <c r="AIL947" s="2"/>
      <c r="AIM947" s="2"/>
      <c r="AIN947" s="2"/>
      <c r="AIO947" s="2"/>
      <c r="AIP947" s="2"/>
      <c r="AIQ947" s="2"/>
      <c r="AIR947" s="2"/>
      <c r="AIS947" s="2"/>
      <c r="AIT947" s="2"/>
      <c r="AIU947" s="2"/>
      <c r="AIV947" s="2"/>
      <c r="AIW947" s="2"/>
      <c r="AIX947" s="2"/>
      <c r="AIY947" s="2"/>
      <c r="AIZ947" s="2"/>
      <c r="AJA947" s="2"/>
      <c r="AJB947" s="2"/>
      <c r="AJC947" s="2"/>
      <c r="AJD947" s="2"/>
      <c r="AJE947" s="2"/>
      <c r="AJF947" s="2"/>
      <c r="AJG947" s="2"/>
      <c r="AJH947" s="2"/>
      <c r="AJI947" s="2"/>
      <c r="AJJ947" s="2"/>
      <c r="AJK947" s="2"/>
      <c r="AJL947" s="2"/>
      <c r="AJM947" s="2"/>
      <c r="AJN947" s="2"/>
      <c r="AJO947" s="2"/>
      <c r="AJP947" s="2"/>
      <c r="AJQ947" s="2"/>
      <c r="AJR947" s="2"/>
      <c r="AJS947" s="2"/>
      <c r="AJT947" s="2"/>
      <c r="AJU947" s="2"/>
      <c r="AJV947" s="2"/>
      <c r="AJW947" s="2"/>
      <c r="AJX947" s="2"/>
      <c r="AJY947" s="2"/>
      <c r="AJZ947" s="2"/>
      <c r="AKA947" s="2"/>
      <c r="AKB947" s="2"/>
      <c r="AKC947" s="2"/>
      <c r="AKD947" s="2"/>
      <c r="AKE947" s="2"/>
      <c r="AKF947" s="2"/>
      <c r="AKG947" s="2"/>
      <c r="AKH947" s="2"/>
      <c r="AKI947" s="2"/>
      <c r="AKJ947" s="2"/>
      <c r="AKK947" s="2"/>
      <c r="AKL947" s="2"/>
      <c r="AKM947" s="2"/>
      <c r="AKN947" s="2"/>
      <c r="AKO947" s="2"/>
      <c r="AKP947" s="2"/>
      <c r="AKQ947" s="2"/>
      <c r="AKR947" s="2"/>
      <c r="AKS947" s="2"/>
      <c r="AKT947" s="2"/>
      <c r="AKU947" s="2"/>
      <c r="AKV947" s="2"/>
      <c r="AKW947" s="2"/>
      <c r="AKX947" s="2"/>
      <c r="AKY947" s="2"/>
      <c r="AKZ947" s="2"/>
      <c r="ALA947" s="2"/>
      <c r="ALB947" s="2"/>
      <c r="ALC947" s="2"/>
      <c r="ALD947" s="2"/>
      <c r="ALE947" s="2"/>
      <c r="ALF947" s="2"/>
      <c r="ALG947" s="2"/>
      <c r="ALH947" s="2"/>
      <c r="ALI947" s="2"/>
      <c r="ALJ947" s="2"/>
      <c r="ALK947" s="2"/>
      <c r="ALL947" s="2"/>
      <c r="ALM947" s="2"/>
      <c r="ALN947" s="2"/>
      <c r="ALO947" s="2"/>
      <c r="ALP947" s="2"/>
      <c r="ALQ947" s="2"/>
      <c r="ALR947" s="2"/>
      <c r="ALS947" s="2"/>
      <c r="ALT947" s="2"/>
      <c r="ALU947" s="2"/>
      <c r="ALV947" s="2"/>
      <c r="ALW947" s="2"/>
      <c r="ALX947" s="2"/>
      <c r="ALY947" s="2"/>
      <c r="ALZ947" s="2"/>
      <c r="AMA947" s="2"/>
      <c r="AMB947" s="2"/>
      <c r="AMC947" s="2"/>
      <c r="AMD947" s="2"/>
      <c r="AME947" s="2"/>
      <c r="AMF947" s="2"/>
      <c r="AMG947" s="2"/>
      <c r="AMH947" s="2"/>
      <c r="AMI947" s="2"/>
      <c r="AMJ947" s="2"/>
    </row>
    <row r="948" s="1" customFormat="1" ht="27.75" customHeight="1" spans="1:102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  <c r="KE948" s="2"/>
      <c r="KF948" s="2"/>
      <c r="KG948" s="2"/>
      <c r="KH948" s="2"/>
      <c r="KI948" s="2"/>
      <c r="KJ948" s="2"/>
      <c r="KK948" s="2"/>
      <c r="KL948" s="2"/>
      <c r="KM948" s="2"/>
      <c r="KN948" s="2"/>
      <c r="KO948" s="2"/>
      <c r="KP948" s="2"/>
      <c r="KQ948" s="2"/>
      <c r="KR948" s="2"/>
      <c r="KS948" s="2"/>
      <c r="KT948" s="2"/>
      <c r="KU948" s="2"/>
      <c r="KV948" s="2"/>
      <c r="KW948" s="2"/>
      <c r="KX948" s="2"/>
      <c r="KY948" s="2"/>
      <c r="KZ948" s="2"/>
      <c r="LA948" s="2"/>
      <c r="LB948" s="2"/>
      <c r="LC948" s="2"/>
      <c r="LD948" s="2"/>
      <c r="LE948" s="2"/>
      <c r="LF948" s="2"/>
      <c r="LG948" s="2"/>
      <c r="LH948" s="2"/>
      <c r="LI948" s="2"/>
      <c r="LJ948" s="2"/>
      <c r="LK948" s="2"/>
      <c r="LL948" s="2"/>
      <c r="LM948" s="2"/>
      <c r="LN948" s="2"/>
      <c r="LO948" s="2"/>
      <c r="LP948" s="2"/>
      <c r="LQ948" s="2"/>
      <c r="LR948" s="2"/>
      <c r="LS948" s="2"/>
      <c r="LT948" s="2"/>
      <c r="LU948" s="2"/>
      <c r="LV948" s="2"/>
      <c r="LW948" s="2"/>
      <c r="LX948" s="2"/>
      <c r="LY948" s="2"/>
      <c r="LZ948" s="2"/>
      <c r="MA948" s="2"/>
      <c r="MB948" s="2"/>
      <c r="MC948" s="2"/>
      <c r="MD948" s="2"/>
      <c r="ME948" s="2"/>
      <c r="MF948" s="2"/>
      <c r="MG948" s="2"/>
      <c r="MH948" s="2"/>
      <c r="MI948" s="2"/>
      <c r="MJ948" s="2"/>
      <c r="MK948" s="2"/>
      <c r="ML948" s="2"/>
      <c r="MM948" s="2"/>
      <c r="MN948" s="2"/>
      <c r="MO948" s="2"/>
      <c r="MP948" s="2"/>
      <c r="MQ948" s="2"/>
      <c r="MR948" s="2"/>
      <c r="MS948" s="2"/>
      <c r="MT948" s="2"/>
      <c r="MU948" s="2"/>
      <c r="MV948" s="2"/>
      <c r="MW948" s="2"/>
      <c r="MX948" s="2"/>
      <c r="MY948" s="2"/>
      <c r="MZ948" s="2"/>
      <c r="NA948" s="2"/>
      <c r="NB948" s="2"/>
      <c r="NC948" s="2"/>
      <c r="ND948" s="2"/>
      <c r="NE948" s="2"/>
      <c r="NF948" s="2"/>
      <c r="NG948" s="2"/>
      <c r="NH948" s="2"/>
      <c r="NI948" s="2"/>
      <c r="NJ948" s="2"/>
      <c r="NK948" s="2"/>
      <c r="NL948" s="2"/>
      <c r="NM948" s="2"/>
      <c r="NN948" s="2"/>
      <c r="NO948" s="2"/>
      <c r="NP948" s="2"/>
      <c r="NQ948" s="2"/>
      <c r="NR948" s="2"/>
      <c r="NS948" s="2"/>
      <c r="NT948" s="2"/>
      <c r="NU948" s="2"/>
      <c r="NV948" s="2"/>
      <c r="NW948" s="2"/>
      <c r="NX948" s="2"/>
      <c r="NY948" s="2"/>
      <c r="NZ948" s="2"/>
      <c r="OA948" s="2"/>
      <c r="OB948" s="2"/>
      <c r="OC948" s="2"/>
      <c r="OD948" s="2"/>
      <c r="OE948" s="2"/>
      <c r="OF948" s="2"/>
      <c r="OG948" s="2"/>
      <c r="OH948" s="2"/>
      <c r="OI948" s="2"/>
      <c r="OJ948" s="2"/>
      <c r="OK948" s="2"/>
      <c r="OL948" s="2"/>
      <c r="OM948" s="2"/>
      <c r="ON948" s="2"/>
      <c r="OO948" s="2"/>
      <c r="OP948" s="2"/>
      <c r="OQ948" s="2"/>
      <c r="OR948" s="2"/>
      <c r="OS948" s="2"/>
      <c r="OT948" s="2"/>
      <c r="OU948" s="2"/>
      <c r="OV948" s="2"/>
      <c r="OW948" s="2"/>
      <c r="OX948" s="2"/>
      <c r="OY948" s="2"/>
      <c r="OZ948" s="2"/>
      <c r="PA948" s="2"/>
      <c r="PB948" s="2"/>
      <c r="PC948" s="2"/>
      <c r="PD948" s="2"/>
      <c r="PE948" s="2"/>
      <c r="PF948" s="2"/>
      <c r="PG948" s="2"/>
      <c r="PH948" s="2"/>
      <c r="PI948" s="2"/>
      <c r="PJ948" s="2"/>
      <c r="PK948" s="2"/>
      <c r="PL948" s="2"/>
      <c r="PM948" s="2"/>
      <c r="PN948" s="2"/>
      <c r="PO948" s="2"/>
      <c r="PP948" s="2"/>
      <c r="PQ948" s="2"/>
      <c r="PR948" s="2"/>
      <c r="PS948" s="2"/>
      <c r="PT948" s="2"/>
      <c r="PU948" s="2"/>
      <c r="PV948" s="2"/>
      <c r="PW948" s="2"/>
      <c r="PX948" s="2"/>
      <c r="PY948" s="2"/>
      <c r="PZ948" s="2"/>
      <c r="QA948" s="2"/>
      <c r="QB948" s="2"/>
      <c r="QC948" s="2"/>
      <c r="QD948" s="2"/>
      <c r="QE948" s="2"/>
      <c r="QF948" s="2"/>
      <c r="QG948" s="2"/>
      <c r="QH948" s="2"/>
      <c r="QI948" s="2"/>
      <c r="QJ948" s="2"/>
      <c r="QK948" s="2"/>
      <c r="QL948" s="2"/>
      <c r="QM948" s="2"/>
      <c r="QN948" s="2"/>
      <c r="QO948" s="2"/>
      <c r="QP948" s="2"/>
      <c r="QQ948" s="2"/>
      <c r="QR948" s="2"/>
      <c r="QS948" s="2"/>
      <c r="QT948" s="2"/>
      <c r="QU948" s="2"/>
      <c r="QV948" s="2"/>
      <c r="QW948" s="2"/>
      <c r="QX948" s="2"/>
      <c r="QY948" s="2"/>
      <c r="QZ948" s="2"/>
      <c r="RA948" s="2"/>
      <c r="RB948" s="2"/>
      <c r="RC948" s="2"/>
      <c r="RD948" s="2"/>
      <c r="RE948" s="2"/>
      <c r="RF948" s="2"/>
      <c r="RG948" s="2"/>
      <c r="RH948" s="2"/>
      <c r="RI948" s="2"/>
      <c r="RJ948" s="2"/>
      <c r="RK948" s="2"/>
      <c r="RL948" s="2"/>
      <c r="RM948" s="2"/>
      <c r="RN948" s="2"/>
      <c r="RO948" s="2"/>
      <c r="RP948" s="2"/>
      <c r="RQ948" s="2"/>
      <c r="RR948" s="2"/>
      <c r="RS948" s="2"/>
      <c r="RT948" s="2"/>
      <c r="RU948" s="2"/>
      <c r="RV948" s="2"/>
      <c r="RW948" s="2"/>
      <c r="RX948" s="2"/>
      <c r="RY948" s="2"/>
      <c r="RZ948" s="2"/>
      <c r="SA948" s="2"/>
      <c r="SB948" s="2"/>
      <c r="SC948" s="2"/>
      <c r="SD948" s="2"/>
      <c r="SE948" s="2"/>
      <c r="SF948" s="2"/>
      <c r="SG948" s="2"/>
      <c r="SH948" s="2"/>
      <c r="SI948" s="2"/>
      <c r="SJ948" s="2"/>
      <c r="SK948" s="2"/>
      <c r="SL948" s="2"/>
      <c r="SM948" s="2"/>
      <c r="SN948" s="2"/>
      <c r="SO948" s="2"/>
      <c r="SP948" s="2"/>
      <c r="SQ948" s="2"/>
      <c r="SR948" s="2"/>
      <c r="SS948" s="2"/>
      <c r="ST948" s="2"/>
      <c r="SU948" s="2"/>
      <c r="SV948" s="2"/>
      <c r="SW948" s="2"/>
      <c r="SX948" s="2"/>
      <c r="SY948" s="2"/>
      <c r="SZ948" s="2"/>
      <c r="TA948" s="2"/>
      <c r="TB948" s="2"/>
      <c r="TC948" s="2"/>
      <c r="TD948" s="2"/>
      <c r="TE948" s="2"/>
      <c r="TF948" s="2"/>
      <c r="TG948" s="2"/>
      <c r="TH948" s="2"/>
      <c r="TI948" s="2"/>
      <c r="TJ948" s="2"/>
      <c r="TK948" s="2"/>
      <c r="TL948" s="2"/>
      <c r="TM948" s="2"/>
      <c r="TN948" s="2"/>
      <c r="TO948" s="2"/>
      <c r="TP948" s="2"/>
      <c r="TQ948" s="2"/>
      <c r="TR948" s="2"/>
      <c r="TS948" s="2"/>
      <c r="TT948" s="2"/>
      <c r="TU948" s="2"/>
      <c r="TV948" s="2"/>
      <c r="TW948" s="2"/>
      <c r="TX948" s="2"/>
      <c r="TY948" s="2"/>
      <c r="TZ948" s="2"/>
      <c r="UA948" s="2"/>
      <c r="UB948" s="2"/>
      <c r="UC948" s="2"/>
      <c r="UD948" s="2"/>
      <c r="UE948" s="2"/>
      <c r="UF948" s="2"/>
      <c r="UG948" s="2"/>
      <c r="UH948" s="2"/>
      <c r="UI948" s="2"/>
      <c r="UJ948" s="2"/>
      <c r="UK948" s="2"/>
      <c r="UL948" s="2"/>
      <c r="UM948" s="2"/>
      <c r="UN948" s="2"/>
      <c r="UO948" s="2"/>
      <c r="UP948" s="2"/>
      <c r="UQ948" s="2"/>
      <c r="UR948" s="2"/>
      <c r="US948" s="2"/>
      <c r="UT948" s="2"/>
      <c r="UU948" s="2"/>
      <c r="UV948" s="2"/>
      <c r="UW948" s="2"/>
      <c r="UX948" s="2"/>
      <c r="UY948" s="2"/>
      <c r="UZ948" s="2"/>
      <c r="VA948" s="2"/>
      <c r="VB948" s="2"/>
      <c r="VC948" s="2"/>
      <c r="VD948" s="2"/>
      <c r="VE948" s="2"/>
      <c r="VF948" s="2"/>
      <c r="VG948" s="2"/>
      <c r="VH948" s="2"/>
      <c r="VI948" s="2"/>
      <c r="VJ948" s="2"/>
      <c r="VK948" s="2"/>
      <c r="VL948" s="2"/>
      <c r="VM948" s="2"/>
      <c r="VN948" s="2"/>
      <c r="VO948" s="2"/>
      <c r="VP948" s="2"/>
      <c r="VQ948" s="2"/>
      <c r="VR948" s="2"/>
      <c r="VS948" s="2"/>
      <c r="VT948" s="2"/>
      <c r="VU948" s="2"/>
      <c r="VV948" s="2"/>
      <c r="VW948" s="2"/>
      <c r="VX948" s="2"/>
      <c r="VY948" s="2"/>
      <c r="VZ948" s="2"/>
      <c r="WA948" s="2"/>
      <c r="WB948" s="2"/>
      <c r="WC948" s="2"/>
      <c r="WD948" s="2"/>
      <c r="WE948" s="2"/>
      <c r="WF948" s="2"/>
      <c r="WG948" s="2"/>
      <c r="WH948" s="2"/>
      <c r="WI948" s="2"/>
      <c r="WJ948" s="2"/>
      <c r="WK948" s="2"/>
      <c r="WL948" s="2"/>
      <c r="WM948" s="2"/>
      <c r="WN948" s="2"/>
      <c r="WO948" s="2"/>
      <c r="WP948" s="2"/>
      <c r="WQ948" s="2"/>
      <c r="WR948" s="2"/>
      <c r="WS948" s="2"/>
      <c r="WT948" s="2"/>
      <c r="WU948" s="2"/>
      <c r="WV948" s="2"/>
      <c r="WW948" s="2"/>
      <c r="WX948" s="2"/>
      <c r="WY948" s="2"/>
      <c r="WZ948" s="2"/>
      <c r="XA948" s="2"/>
      <c r="XB948" s="2"/>
      <c r="XC948" s="2"/>
      <c r="XD948" s="2"/>
      <c r="XE948" s="2"/>
      <c r="XF948" s="2"/>
      <c r="XG948" s="2"/>
      <c r="XH948" s="2"/>
      <c r="XI948" s="2"/>
      <c r="XJ948" s="2"/>
      <c r="XK948" s="2"/>
      <c r="XL948" s="2"/>
      <c r="XM948" s="2"/>
      <c r="XN948" s="2"/>
      <c r="XO948" s="2"/>
      <c r="XP948" s="2"/>
      <c r="XQ948" s="2"/>
      <c r="XR948" s="2"/>
      <c r="XS948" s="2"/>
      <c r="XT948" s="2"/>
      <c r="XU948" s="2"/>
      <c r="XV948" s="2"/>
      <c r="XW948" s="2"/>
      <c r="XX948" s="2"/>
      <c r="XY948" s="2"/>
      <c r="XZ948" s="2"/>
      <c r="YA948" s="2"/>
      <c r="YB948" s="2"/>
      <c r="YC948" s="2"/>
      <c r="YD948" s="2"/>
      <c r="YE948" s="2"/>
      <c r="YF948" s="2"/>
      <c r="YG948" s="2"/>
      <c r="YH948" s="2"/>
      <c r="YI948" s="2"/>
      <c r="YJ948" s="2"/>
      <c r="YK948" s="2"/>
      <c r="YL948" s="2"/>
      <c r="YM948" s="2"/>
      <c r="YN948" s="2"/>
      <c r="YO948" s="2"/>
      <c r="YP948" s="2"/>
      <c r="YQ948" s="2"/>
      <c r="YR948" s="2"/>
      <c r="YS948" s="2"/>
      <c r="YT948" s="2"/>
      <c r="YU948" s="2"/>
      <c r="YV948" s="2"/>
      <c r="YW948" s="2"/>
      <c r="YX948" s="2"/>
      <c r="YY948" s="2"/>
      <c r="YZ948" s="2"/>
      <c r="ZA948" s="2"/>
      <c r="ZB948" s="2"/>
      <c r="ZC948" s="2"/>
      <c r="ZD948" s="2"/>
      <c r="ZE948" s="2"/>
      <c r="ZF948" s="2"/>
      <c r="ZG948" s="2"/>
      <c r="ZH948" s="2"/>
      <c r="ZI948" s="2"/>
      <c r="ZJ948" s="2"/>
      <c r="ZK948" s="2"/>
      <c r="ZL948" s="2"/>
      <c r="ZM948" s="2"/>
      <c r="ZN948" s="2"/>
      <c r="ZO948" s="2"/>
      <c r="ZP948" s="2"/>
      <c r="ZQ948" s="2"/>
      <c r="ZR948" s="2"/>
      <c r="ZS948" s="2"/>
      <c r="ZT948" s="2"/>
      <c r="ZU948" s="2"/>
      <c r="ZV948" s="2"/>
      <c r="ZW948" s="2"/>
      <c r="ZX948" s="2"/>
      <c r="ZY948" s="2"/>
      <c r="ZZ948" s="2"/>
      <c r="AAA948" s="2"/>
      <c r="AAB948" s="2"/>
      <c r="AAC948" s="2"/>
      <c r="AAD948" s="2"/>
      <c r="AAE948" s="2"/>
      <c r="AAF948" s="2"/>
      <c r="AAG948" s="2"/>
      <c r="AAH948" s="2"/>
      <c r="AAI948" s="2"/>
      <c r="AAJ948" s="2"/>
      <c r="AAK948" s="2"/>
      <c r="AAL948" s="2"/>
      <c r="AAM948" s="2"/>
      <c r="AAN948" s="2"/>
      <c r="AAO948" s="2"/>
      <c r="AAP948" s="2"/>
      <c r="AAQ948" s="2"/>
      <c r="AAR948" s="2"/>
      <c r="AAS948" s="2"/>
      <c r="AAT948" s="2"/>
      <c r="AAU948" s="2"/>
      <c r="AAV948" s="2"/>
      <c r="AAW948" s="2"/>
      <c r="AAX948" s="2"/>
      <c r="AAY948" s="2"/>
      <c r="AAZ948" s="2"/>
      <c r="ABA948" s="2"/>
      <c r="ABB948" s="2"/>
      <c r="ABC948" s="2"/>
      <c r="ABD948" s="2"/>
      <c r="ABE948" s="2"/>
      <c r="ABF948" s="2"/>
      <c r="ABG948" s="2"/>
      <c r="ABH948" s="2"/>
      <c r="ABI948" s="2"/>
      <c r="ABJ948" s="2"/>
      <c r="ABK948" s="2"/>
      <c r="ABL948" s="2"/>
      <c r="ABM948" s="2"/>
      <c r="ABN948" s="2"/>
      <c r="ABO948" s="2"/>
      <c r="ABP948" s="2"/>
      <c r="ABQ948" s="2"/>
      <c r="ABR948" s="2"/>
      <c r="ABS948" s="2"/>
      <c r="ABT948" s="2"/>
      <c r="ABU948" s="2"/>
      <c r="ABV948" s="2"/>
      <c r="ABW948" s="2"/>
      <c r="ABX948" s="2"/>
      <c r="ABY948" s="2"/>
      <c r="ABZ948" s="2"/>
      <c r="ACA948" s="2"/>
      <c r="ACB948" s="2"/>
      <c r="ACC948" s="2"/>
      <c r="ACD948" s="2"/>
      <c r="ACE948" s="2"/>
      <c r="ACF948" s="2"/>
      <c r="ACG948" s="2"/>
      <c r="ACH948" s="2"/>
      <c r="ACI948" s="2"/>
      <c r="ACJ948" s="2"/>
      <c r="ACK948" s="2"/>
      <c r="ACL948" s="2"/>
      <c r="ACM948" s="2"/>
      <c r="ACN948" s="2"/>
      <c r="ACO948" s="2"/>
      <c r="ACP948" s="2"/>
      <c r="ACQ948" s="2"/>
      <c r="ACR948" s="2"/>
      <c r="ACS948" s="2"/>
      <c r="ACT948" s="2"/>
      <c r="ACU948" s="2"/>
      <c r="ACV948" s="2"/>
      <c r="ACW948" s="2"/>
      <c r="ACX948" s="2"/>
      <c r="ACY948" s="2"/>
      <c r="ACZ948" s="2"/>
      <c r="ADA948" s="2"/>
      <c r="ADB948" s="2"/>
      <c r="ADC948" s="2"/>
      <c r="ADD948" s="2"/>
      <c r="ADE948" s="2"/>
      <c r="ADF948" s="2"/>
      <c r="ADG948" s="2"/>
      <c r="ADH948" s="2"/>
      <c r="ADI948" s="2"/>
      <c r="ADJ948" s="2"/>
      <c r="ADK948" s="2"/>
      <c r="ADL948" s="2"/>
      <c r="ADM948" s="2"/>
      <c r="ADN948" s="2"/>
      <c r="ADO948" s="2"/>
      <c r="ADP948" s="2"/>
      <c r="ADQ948" s="2"/>
      <c r="ADR948" s="2"/>
      <c r="ADS948" s="2"/>
      <c r="ADT948" s="2"/>
      <c r="ADU948" s="2"/>
      <c r="ADV948" s="2"/>
      <c r="ADW948" s="2"/>
      <c r="ADX948" s="2"/>
      <c r="ADY948" s="2"/>
      <c r="ADZ948" s="2"/>
      <c r="AEA948" s="2"/>
      <c r="AEB948" s="2"/>
      <c r="AEC948" s="2"/>
      <c r="AED948" s="2"/>
      <c r="AEE948" s="2"/>
      <c r="AEF948" s="2"/>
      <c r="AEG948" s="2"/>
      <c r="AEH948" s="2"/>
      <c r="AEI948" s="2"/>
      <c r="AEJ948" s="2"/>
      <c r="AEK948" s="2"/>
      <c r="AEL948" s="2"/>
      <c r="AEM948" s="2"/>
      <c r="AEN948" s="2"/>
      <c r="AEO948" s="2"/>
      <c r="AEP948" s="2"/>
      <c r="AEQ948" s="2"/>
      <c r="AER948" s="2"/>
      <c r="AES948" s="2"/>
      <c r="AET948" s="2"/>
      <c r="AEU948" s="2"/>
      <c r="AEV948" s="2"/>
      <c r="AEW948" s="2"/>
      <c r="AEX948" s="2"/>
      <c r="AEY948" s="2"/>
      <c r="AEZ948" s="2"/>
      <c r="AFA948" s="2"/>
      <c r="AFB948" s="2"/>
      <c r="AFC948" s="2"/>
      <c r="AFD948" s="2"/>
      <c r="AFE948" s="2"/>
      <c r="AFF948" s="2"/>
      <c r="AFG948" s="2"/>
      <c r="AFH948" s="2"/>
      <c r="AFI948" s="2"/>
      <c r="AFJ948" s="2"/>
      <c r="AFK948" s="2"/>
      <c r="AFL948" s="2"/>
      <c r="AFM948" s="2"/>
      <c r="AFN948" s="2"/>
      <c r="AFO948" s="2"/>
      <c r="AFP948" s="2"/>
      <c r="AFQ948" s="2"/>
      <c r="AFR948" s="2"/>
      <c r="AFS948" s="2"/>
      <c r="AFT948" s="2"/>
      <c r="AFU948" s="2"/>
      <c r="AFV948" s="2"/>
      <c r="AFW948" s="2"/>
      <c r="AFX948" s="2"/>
      <c r="AFY948" s="2"/>
      <c r="AFZ948" s="2"/>
      <c r="AGA948" s="2"/>
      <c r="AGB948" s="2"/>
      <c r="AGC948" s="2"/>
      <c r="AGD948" s="2"/>
      <c r="AGE948" s="2"/>
      <c r="AGF948" s="2"/>
      <c r="AGG948" s="2"/>
      <c r="AGH948" s="2"/>
      <c r="AGI948" s="2"/>
      <c r="AGJ948" s="2"/>
      <c r="AGK948" s="2"/>
      <c r="AGL948" s="2"/>
      <c r="AGM948" s="2"/>
      <c r="AGN948" s="2"/>
      <c r="AGO948" s="2"/>
      <c r="AGP948" s="2"/>
      <c r="AGQ948" s="2"/>
      <c r="AGR948" s="2"/>
      <c r="AGS948" s="2"/>
      <c r="AGT948" s="2"/>
      <c r="AGU948" s="2"/>
      <c r="AGV948" s="2"/>
      <c r="AGW948" s="2"/>
      <c r="AGX948" s="2"/>
      <c r="AGY948" s="2"/>
      <c r="AGZ948" s="2"/>
      <c r="AHA948" s="2"/>
      <c r="AHB948" s="2"/>
      <c r="AHC948" s="2"/>
      <c r="AHD948" s="2"/>
      <c r="AHE948" s="2"/>
      <c r="AHF948" s="2"/>
      <c r="AHG948" s="2"/>
      <c r="AHH948" s="2"/>
      <c r="AHI948" s="2"/>
      <c r="AHJ948" s="2"/>
      <c r="AHK948" s="2"/>
      <c r="AHL948" s="2"/>
      <c r="AHM948" s="2"/>
      <c r="AHN948" s="2"/>
      <c r="AHO948" s="2"/>
      <c r="AHP948" s="2"/>
      <c r="AHQ948" s="2"/>
      <c r="AHR948" s="2"/>
      <c r="AHS948" s="2"/>
      <c r="AHT948" s="2"/>
      <c r="AHU948" s="2"/>
      <c r="AHV948" s="2"/>
      <c r="AHW948" s="2"/>
      <c r="AHX948" s="2"/>
      <c r="AHY948" s="2"/>
      <c r="AHZ948" s="2"/>
      <c r="AIA948" s="2"/>
      <c r="AIB948" s="2"/>
      <c r="AIC948" s="2"/>
      <c r="AID948" s="2"/>
      <c r="AIE948" s="2"/>
      <c r="AIF948" s="2"/>
      <c r="AIG948" s="2"/>
      <c r="AIH948" s="2"/>
      <c r="AII948" s="2"/>
      <c r="AIJ948" s="2"/>
      <c r="AIK948" s="2"/>
      <c r="AIL948" s="2"/>
      <c r="AIM948" s="2"/>
      <c r="AIN948" s="2"/>
      <c r="AIO948" s="2"/>
      <c r="AIP948" s="2"/>
      <c r="AIQ948" s="2"/>
      <c r="AIR948" s="2"/>
      <c r="AIS948" s="2"/>
      <c r="AIT948" s="2"/>
      <c r="AIU948" s="2"/>
      <c r="AIV948" s="2"/>
      <c r="AIW948" s="2"/>
      <c r="AIX948" s="2"/>
      <c r="AIY948" s="2"/>
      <c r="AIZ948" s="2"/>
      <c r="AJA948" s="2"/>
      <c r="AJB948" s="2"/>
      <c r="AJC948" s="2"/>
      <c r="AJD948" s="2"/>
      <c r="AJE948" s="2"/>
      <c r="AJF948" s="2"/>
      <c r="AJG948" s="2"/>
      <c r="AJH948" s="2"/>
      <c r="AJI948" s="2"/>
      <c r="AJJ948" s="2"/>
      <c r="AJK948" s="2"/>
      <c r="AJL948" s="2"/>
      <c r="AJM948" s="2"/>
      <c r="AJN948" s="2"/>
      <c r="AJO948" s="2"/>
      <c r="AJP948" s="2"/>
      <c r="AJQ948" s="2"/>
      <c r="AJR948" s="2"/>
      <c r="AJS948" s="2"/>
      <c r="AJT948" s="2"/>
      <c r="AJU948" s="2"/>
      <c r="AJV948" s="2"/>
      <c r="AJW948" s="2"/>
      <c r="AJX948" s="2"/>
      <c r="AJY948" s="2"/>
      <c r="AJZ948" s="2"/>
      <c r="AKA948" s="2"/>
      <c r="AKB948" s="2"/>
      <c r="AKC948" s="2"/>
      <c r="AKD948" s="2"/>
      <c r="AKE948" s="2"/>
      <c r="AKF948" s="2"/>
      <c r="AKG948" s="2"/>
      <c r="AKH948" s="2"/>
      <c r="AKI948" s="2"/>
      <c r="AKJ948" s="2"/>
      <c r="AKK948" s="2"/>
      <c r="AKL948" s="2"/>
      <c r="AKM948" s="2"/>
      <c r="AKN948" s="2"/>
      <c r="AKO948" s="2"/>
      <c r="AKP948" s="2"/>
      <c r="AKQ948" s="2"/>
      <c r="AKR948" s="2"/>
      <c r="AKS948" s="2"/>
      <c r="AKT948" s="2"/>
      <c r="AKU948" s="2"/>
      <c r="AKV948" s="2"/>
      <c r="AKW948" s="2"/>
      <c r="AKX948" s="2"/>
      <c r="AKY948" s="2"/>
      <c r="AKZ948" s="2"/>
      <c r="ALA948" s="2"/>
      <c r="ALB948" s="2"/>
      <c r="ALC948" s="2"/>
      <c r="ALD948" s="2"/>
      <c r="ALE948" s="2"/>
      <c r="ALF948" s="2"/>
      <c r="ALG948" s="2"/>
      <c r="ALH948" s="2"/>
      <c r="ALI948" s="2"/>
      <c r="ALJ948" s="2"/>
      <c r="ALK948" s="2"/>
      <c r="ALL948" s="2"/>
      <c r="ALM948" s="2"/>
      <c r="ALN948" s="2"/>
      <c r="ALO948" s="2"/>
      <c r="ALP948" s="2"/>
      <c r="ALQ948" s="2"/>
      <c r="ALR948" s="2"/>
      <c r="ALS948" s="2"/>
      <c r="ALT948" s="2"/>
      <c r="ALU948" s="2"/>
      <c r="ALV948" s="2"/>
      <c r="ALW948" s="2"/>
      <c r="ALX948" s="2"/>
      <c r="ALY948" s="2"/>
      <c r="ALZ948" s="2"/>
      <c r="AMA948" s="2"/>
      <c r="AMB948" s="2"/>
      <c r="AMC948" s="2"/>
      <c r="AMD948" s="2"/>
      <c r="AME948" s="2"/>
      <c r="AMF948" s="2"/>
      <c r="AMG948" s="2"/>
      <c r="AMH948" s="2"/>
      <c r="AMI948" s="2"/>
      <c r="AMJ948" s="2"/>
    </row>
    <row r="949" s="1" customFormat="1" ht="27.75" customHeight="1" spans="1:102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  <c r="KE949" s="2"/>
      <c r="KF949" s="2"/>
      <c r="KG949" s="2"/>
      <c r="KH949" s="2"/>
      <c r="KI949" s="2"/>
      <c r="KJ949" s="2"/>
      <c r="KK949" s="2"/>
      <c r="KL949" s="2"/>
      <c r="KM949" s="2"/>
      <c r="KN949" s="2"/>
      <c r="KO949" s="2"/>
      <c r="KP949" s="2"/>
      <c r="KQ949" s="2"/>
      <c r="KR949" s="2"/>
      <c r="KS949" s="2"/>
      <c r="KT949" s="2"/>
      <c r="KU949" s="2"/>
      <c r="KV949" s="2"/>
      <c r="KW949" s="2"/>
      <c r="KX949" s="2"/>
      <c r="KY949" s="2"/>
      <c r="KZ949" s="2"/>
      <c r="LA949" s="2"/>
      <c r="LB949" s="2"/>
      <c r="LC949" s="2"/>
      <c r="LD949" s="2"/>
      <c r="LE949" s="2"/>
      <c r="LF949" s="2"/>
      <c r="LG949" s="2"/>
      <c r="LH949" s="2"/>
      <c r="LI949" s="2"/>
      <c r="LJ949" s="2"/>
      <c r="LK949" s="2"/>
      <c r="LL949" s="2"/>
      <c r="LM949" s="2"/>
      <c r="LN949" s="2"/>
      <c r="LO949" s="2"/>
      <c r="LP949" s="2"/>
      <c r="LQ949" s="2"/>
      <c r="LR949" s="2"/>
      <c r="LS949" s="2"/>
      <c r="LT949" s="2"/>
      <c r="LU949" s="2"/>
      <c r="LV949" s="2"/>
      <c r="LW949" s="2"/>
      <c r="LX949" s="2"/>
      <c r="LY949" s="2"/>
      <c r="LZ949" s="2"/>
      <c r="MA949" s="2"/>
      <c r="MB949" s="2"/>
      <c r="MC949" s="2"/>
      <c r="MD949" s="2"/>
      <c r="ME949" s="2"/>
      <c r="MF949" s="2"/>
      <c r="MG949" s="2"/>
      <c r="MH949" s="2"/>
      <c r="MI949" s="2"/>
      <c r="MJ949" s="2"/>
      <c r="MK949" s="2"/>
      <c r="ML949" s="2"/>
      <c r="MM949" s="2"/>
      <c r="MN949" s="2"/>
      <c r="MO949" s="2"/>
      <c r="MP949" s="2"/>
      <c r="MQ949" s="2"/>
      <c r="MR949" s="2"/>
      <c r="MS949" s="2"/>
      <c r="MT949" s="2"/>
      <c r="MU949" s="2"/>
      <c r="MV949" s="2"/>
      <c r="MW949" s="2"/>
      <c r="MX949" s="2"/>
      <c r="MY949" s="2"/>
      <c r="MZ949" s="2"/>
      <c r="NA949" s="2"/>
      <c r="NB949" s="2"/>
      <c r="NC949" s="2"/>
      <c r="ND949" s="2"/>
      <c r="NE949" s="2"/>
      <c r="NF949" s="2"/>
      <c r="NG949" s="2"/>
      <c r="NH949" s="2"/>
      <c r="NI949" s="2"/>
      <c r="NJ949" s="2"/>
      <c r="NK949" s="2"/>
      <c r="NL949" s="2"/>
      <c r="NM949" s="2"/>
      <c r="NN949" s="2"/>
      <c r="NO949" s="2"/>
      <c r="NP949" s="2"/>
      <c r="NQ949" s="2"/>
      <c r="NR949" s="2"/>
      <c r="NS949" s="2"/>
      <c r="NT949" s="2"/>
      <c r="NU949" s="2"/>
      <c r="NV949" s="2"/>
      <c r="NW949" s="2"/>
      <c r="NX949" s="2"/>
      <c r="NY949" s="2"/>
      <c r="NZ949" s="2"/>
      <c r="OA949" s="2"/>
      <c r="OB949" s="2"/>
      <c r="OC949" s="2"/>
      <c r="OD949" s="2"/>
      <c r="OE949" s="2"/>
      <c r="OF949" s="2"/>
      <c r="OG949" s="2"/>
      <c r="OH949" s="2"/>
      <c r="OI949" s="2"/>
      <c r="OJ949" s="2"/>
      <c r="OK949" s="2"/>
      <c r="OL949" s="2"/>
      <c r="OM949" s="2"/>
      <c r="ON949" s="2"/>
      <c r="OO949" s="2"/>
      <c r="OP949" s="2"/>
      <c r="OQ949" s="2"/>
      <c r="OR949" s="2"/>
      <c r="OS949" s="2"/>
      <c r="OT949" s="2"/>
      <c r="OU949" s="2"/>
      <c r="OV949" s="2"/>
      <c r="OW949" s="2"/>
      <c r="OX949" s="2"/>
      <c r="OY949" s="2"/>
      <c r="OZ949" s="2"/>
      <c r="PA949" s="2"/>
      <c r="PB949" s="2"/>
      <c r="PC949" s="2"/>
      <c r="PD949" s="2"/>
      <c r="PE949" s="2"/>
      <c r="PF949" s="2"/>
      <c r="PG949" s="2"/>
      <c r="PH949" s="2"/>
      <c r="PI949" s="2"/>
      <c r="PJ949" s="2"/>
      <c r="PK949" s="2"/>
      <c r="PL949" s="2"/>
      <c r="PM949" s="2"/>
      <c r="PN949" s="2"/>
      <c r="PO949" s="2"/>
      <c r="PP949" s="2"/>
      <c r="PQ949" s="2"/>
      <c r="PR949" s="2"/>
      <c r="PS949" s="2"/>
      <c r="PT949" s="2"/>
      <c r="PU949" s="2"/>
      <c r="PV949" s="2"/>
      <c r="PW949" s="2"/>
      <c r="PX949" s="2"/>
      <c r="PY949" s="2"/>
      <c r="PZ949" s="2"/>
      <c r="QA949" s="2"/>
      <c r="QB949" s="2"/>
      <c r="QC949" s="2"/>
      <c r="QD949" s="2"/>
      <c r="QE949" s="2"/>
      <c r="QF949" s="2"/>
      <c r="QG949" s="2"/>
      <c r="QH949" s="2"/>
      <c r="QI949" s="2"/>
      <c r="QJ949" s="2"/>
      <c r="QK949" s="2"/>
      <c r="QL949" s="2"/>
      <c r="QM949" s="2"/>
      <c r="QN949" s="2"/>
      <c r="QO949" s="2"/>
      <c r="QP949" s="2"/>
      <c r="QQ949" s="2"/>
      <c r="QR949" s="2"/>
      <c r="QS949" s="2"/>
      <c r="QT949" s="2"/>
      <c r="QU949" s="2"/>
      <c r="QV949" s="2"/>
      <c r="QW949" s="2"/>
      <c r="QX949" s="2"/>
      <c r="QY949" s="2"/>
      <c r="QZ949" s="2"/>
      <c r="RA949" s="2"/>
      <c r="RB949" s="2"/>
      <c r="RC949" s="2"/>
      <c r="RD949" s="2"/>
      <c r="RE949" s="2"/>
      <c r="RF949" s="2"/>
      <c r="RG949" s="2"/>
      <c r="RH949" s="2"/>
      <c r="RI949" s="2"/>
      <c r="RJ949" s="2"/>
      <c r="RK949" s="2"/>
      <c r="RL949" s="2"/>
      <c r="RM949" s="2"/>
      <c r="RN949" s="2"/>
      <c r="RO949" s="2"/>
      <c r="RP949" s="2"/>
      <c r="RQ949" s="2"/>
      <c r="RR949" s="2"/>
      <c r="RS949" s="2"/>
      <c r="RT949" s="2"/>
      <c r="RU949" s="2"/>
      <c r="RV949" s="2"/>
      <c r="RW949" s="2"/>
      <c r="RX949" s="2"/>
      <c r="RY949" s="2"/>
      <c r="RZ949" s="2"/>
      <c r="SA949" s="2"/>
      <c r="SB949" s="2"/>
      <c r="SC949" s="2"/>
      <c r="SD949" s="2"/>
      <c r="SE949" s="2"/>
      <c r="SF949" s="2"/>
      <c r="SG949" s="2"/>
      <c r="SH949" s="2"/>
      <c r="SI949" s="2"/>
      <c r="SJ949" s="2"/>
      <c r="SK949" s="2"/>
      <c r="SL949" s="2"/>
      <c r="SM949" s="2"/>
      <c r="SN949" s="2"/>
      <c r="SO949" s="2"/>
      <c r="SP949" s="2"/>
      <c r="SQ949" s="2"/>
      <c r="SR949" s="2"/>
      <c r="SS949" s="2"/>
      <c r="ST949" s="2"/>
      <c r="SU949" s="2"/>
      <c r="SV949" s="2"/>
      <c r="SW949" s="2"/>
      <c r="SX949" s="2"/>
      <c r="SY949" s="2"/>
      <c r="SZ949" s="2"/>
      <c r="TA949" s="2"/>
      <c r="TB949" s="2"/>
      <c r="TC949" s="2"/>
      <c r="TD949" s="2"/>
      <c r="TE949" s="2"/>
      <c r="TF949" s="2"/>
      <c r="TG949" s="2"/>
      <c r="TH949" s="2"/>
      <c r="TI949" s="2"/>
      <c r="TJ949" s="2"/>
      <c r="TK949" s="2"/>
      <c r="TL949" s="2"/>
      <c r="TM949" s="2"/>
      <c r="TN949" s="2"/>
      <c r="TO949" s="2"/>
      <c r="TP949" s="2"/>
      <c r="TQ949" s="2"/>
      <c r="TR949" s="2"/>
      <c r="TS949" s="2"/>
      <c r="TT949" s="2"/>
      <c r="TU949" s="2"/>
      <c r="TV949" s="2"/>
      <c r="TW949" s="2"/>
      <c r="TX949" s="2"/>
      <c r="TY949" s="2"/>
      <c r="TZ949" s="2"/>
      <c r="UA949" s="2"/>
      <c r="UB949" s="2"/>
      <c r="UC949" s="2"/>
      <c r="UD949" s="2"/>
      <c r="UE949" s="2"/>
      <c r="UF949" s="2"/>
      <c r="UG949" s="2"/>
      <c r="UH949" s="2"/>
      <c r="UI949" s="2"/>
      <c r="UJ949" s="2"/>
      <c r="UK949" s="2"/>
      <c r="UL949" s="2"/>
      <c r="UM949" s="2"/>
      <c r="UN949" s="2"/>
      <c r="UO949" s="2"/>
      <c r="UP949" s="2"/>
      <c r="UQ949" s="2"/>
      <c r="UR949" s="2"/>
      <c r="US949" s="2"/>
      <c r="UT949" s="2"/>
      <c r="UU949" s="2"/>
      <c r="UV949" s="2"/>
      <c r="UW949" s="2"/>
      <c r="UX949" s="2"/>
      <c r="UY949" s="2"/>
      <c r="UZ949" s="2"/>
      <c r="VA949" s="2"/>
      <c r="VB949" s="2"/>
      <c r="VC949" s="2"/>
      <c r="VD949" s="2"/>
      <c r="VE949" s="2"/>
      <c r="VF949" s="2"/>
      <c r="VG949" s="2"/>
      <c r="VH949" s="2"/>
      <c r="VI949" s="2"/>
      <c r="VJ949" s="2"/>
      <c r="VK949" s="2"/>
      <c r="VL949" s="2"/>
      <c r="VM949" s="2"/>
      <c r="VN949" s="2"/>
      <c r="VO949" s="2"/>
      <c r="VP949" s="2"/>
      <c r="VQ949" s="2"/>
      <c r="VR949" s="2"/>
      <c r="VS949" s="2"/>
      <c r="VT949" s="2"/>
      <c r="VU949" s="2"/>
      <c r="VV949" s="2"/>
      <c r="VW949" s="2"/>
      <c r="VX949" s="2"/>
      <c r="VY949" s="2"/>
      <c r="VZ949" s="2"/>
      <c r="WA949" s="2"/>
      <c r="WB949" s="2"/>
      <c r="WC949" s="2"/>
      <c r="WD949" s="2"/>
      <c r="WE949" s="2"/>
      <c r="WF949" s="2"/>
      <c r="WG949" s="2"/>
      <c r="WH949" s="2"/>
      <c r="WI949" s="2"/>
      <c r="WJ949" s="2"/>
      <c r="WK949" s="2"/>
      <c r="WL949" s="2"/>
      <c r="WM949" s="2"/>
      <c r="WN949" s="2"/>
      <c r="WO949" s="2"/>
      <c r="WP949" s="2"/>
      <c r="WQ949" s="2"/>
      <c r="WR949" s="2"/>
      <c r="WS949" s="2"/>
      <c r="WT949" s="2"/>
      <c r="WU949" s="2"/>
      <c r="WV949" s="2"/>
      <c r="WW949" s="2"/>
      <c r="WX949" s="2"/>
      <c r="WY949" s="2"/>
      <c r="WZ949" s="2"/>
      <c r="XA949" s="2"/>
      <c r="XB949" s="2"/>
      <c r="XC949" s="2"/>
      <c r="XD949" s="2"/>
      <c r="XE949" s="2"/>
      <c r="XF949" s="2"/>
      <c r="XG949" s="2"/>
      <c r="XH949" s="2"/>
      <c r="XI949" s="2"/>
      <c r="XJ949" s="2"/>
      <c r="XK949" s="2"/>
      <c r="XL949" s="2"/>
      <c r="XM949" s="2"/>
      <c r="XN949" s="2"/>
      <c r="XO949" s="2"/>
      <c r="XP949" s="2"/>
      <c r="XQ949" s="2"/>
      <c r="XR949" s="2"/>
      <c r="XS949" s="2"/>
      <c r="XT949" s="2"/>
      <c r="XU949" s="2"/>
      <c r="XV949" s="2"/>
      <c r="XW949" s="2"/>
      <c r="XX949" s="2"/>
      <c r="XY949" s="2"/>
      <c r="XZ949" s="2"/>
      <c r="YA949" s="2"/>
      <c r="YB949" s="2"/>
      <c r="YC949" s="2"/>
      <c r="YD949" s="2"/>
      <c r="YE949" s="2"/>
      <c r="YF949" s="2"/>
      <c r="YG949" s="2"/>
      <c r="YH949" s="2"/>
      <c r="YI949" s="2"/>
      <c r="YJ949" s="2"/>
      <c r="YK949" s="2"/>
      <c r="YL949" s="2"/>
      <c r="YM949" s="2"/>
      <c r="YN949" s="2"/>
      <c r="YO949" s="2"/>
      <c r="YP949" s="2"/>
      <c r="YQ949" s="2"/>
      <c r="YR949" s="2"/>
      <c r="YS949" s="2"/>
      <c r="YT949" s="2"/>
      <c r="YU949" s="2"/>
      <c r="YV949" s="2"/>
      <c r="YW949" s="2"/>
      <c r="YX949" s="2"/>
      <c r="YY949" s="2"/>
      <c r="YZ949" s="2"/>
      <c r="ZA949" s="2"/>
      <c r="ZB949" s="2"/>
      <c r="ZC949" s="2"/>
      <c r="ZD949" s="2"/>
      <c r="ZE949" s="2"/>
      <c r="ZF949" s="2"/>
      <c r="ZG949" s="2"/>
      <c r="ZH949" s="2"/>
      <c r="ZI949" s="2"/>
      <c r="ZJ949" s="2"/>
      <c r="ZK949" s="2"/>
      <c r="ZL949" s="2"/>
      <c r="ZM949" s="2"/>
      <c r="ZN949" s="2"/>
      <c r="ZO949" s="2"/>
      <c r="ZP949" s="2"/>
      <c r="ZQ949" s="2"/>
      <c r="ZR949" s="2"/>
      <c r="ZS949" s="2"/>
      <c r="ZT949" s="2"/>
      <c r="ZU949" s="2"/>
      <c r="ZV949" s="2"/>
      <c r="ZW949" s="2"/>
      <c r="ZX949" s="2"/>
      <c r="ZY949" s="2"/>
      <c r="ZZ949" s="2"/>
      <c r="AAA949" s="2"/>
      <c r="AAB949" s="2"/>
      <c r="AAC949" s="2"/>
      <c r="AAD949" s="2"/>
      <c r="AAE949" s="2"/>
      <c r="AAF949" s="2"/>
      <c r="AAG949" s="2"/>
      <c r="AAH949" s="2"/>
      <c r="AAI949" s="2"/>
      <c r="AAJ949" s="2"/>
      <c r="AAK949" s="2"/>
      <c r="AAL949" s="2"/>
      <c r="AAM949" s="2"/>
      <c r="AAN949" s="2"/>
      <c r="AAO949" s="2"/>
      <c r="AAP949" s="2"/>
      <c r="AAQ949" s="2"/>
      <c r="AAR949" s="2"/>
      <c r="AAS949" s="2"/>
      <c r="AAT949" s="2"/>
      <c r="AAU949" s="2"/>
      <c r="AAV949" s="2"/>
      <c r="AAW949" s="2"/>
      <c r="AAX949" s="2"/>
      <c r="AAY949" s="2"/>
      <c r="AAZ949" s="2"/>
      <c r="ABA949" s="2"/>
      <c r="ABB949" s="2"/>
      <c r="ABC949" s="2"/>
      <c r="ABD949" s="2"/>
      <c r="ABE949" s="2"/>
      <c r="ABF949" s="2"/>
      <c r="ABG949" s="2"/>
      <c r="ABH949" s="2"/>
      <c r="ABI949" s="2"/>
      <c r="ABJ949" s="2"/>
      <c r="ABK949" s="2"/>
      <c r="ABL949" s="2"/>
      <c r="ABM949" s="2"/>
      <c r="ABN949" s="2"/>
      <c r="ABO949" s="2"/>
      <c r="ABP949" s="2"/>
      <c r="ABQ949" s="2"/>
      <c r="ABR949" s="2"/>
      <c r="ABS949" s="2"/>
      <c r="ABT949" s="2"/>
      <c r="ABU949" s="2"/>
      <c r="ABV949" s="2"/>
      <c r="ABW949" s="2"/>
      <c r="ABX949" s="2"/>
      <c r="ABY949" s="2"/>
      <c r="ABZ949" s="2"/>
      <c r="ACA949" s="2"/>
      <c r="ACB949" s="2"/>
      <c r="ACC949" s="2"/>
      <c r="ACD949" s="2"/>
      <c r="ACE949" s="2"/>
      <c r="ACF949" s="2"/>
      <c r="ACG949" s="2"/>
      <c r="ACH949" s="2"/>
      <c r="ACI949" s="2"/>
      <c r="ACJ949" s="2"/>
      <c r="ACK949" s="2"/>
      <c r="ACL949" s="2"/>
      <c r="ACM949" s="2"/>
      <c r="ACN949" s="2"/>
      <c r="ACO949" s="2"/>
      <c r="ACP949" s="2"/>
      <c r="ACQ949" s="2"/>
      <c r="ACR949" s="2"/>
      <c r="ACS949" s="2"/>
      <c r="ACT949" s="2"/>
      <c r="ACU949" s="2"/>
      <c r="ACV949" s="2"/>
      <c r="ACW949" s="2"/>
      <c r="ACX949" s="2"/>
      <c r="ACY949" s="2"/>
      <c r="ACZ949" s="2"/>
      <c r="ADA949" s="2"/>
      <c r="ADB949" s="2"/>
      <c r="ADC949" s="2"/>
      <c r="ADD949" s="2"/>
      <c r="ADE949" s="2"/>
      <c r="ADF949" s="2"/>
      <c r="ADG949" s="2"/>
      <c r="ADH949" s="2"/>
      <c r="ADI949" s="2"/>
      <c r="ADJ949" s="2"/>
      <c r="ADK949" s="2"/>
      <c r="ADL949" s="2"/>
      <c r="ADM949" s="2"/>
      <c r="ADN949" s="2"/>
      <c r="ADO949" s="2"/>
      <c r="ADP949" s="2"/>
      <c r="ADQ949" s="2"/>
      <c r="ADR949" s="2"/>
      <c r="ADS949" s="2"/>
      <c r="ADT949" s="2"/>
      <c r="ADU949" s="2"/>
      <c r="ADV949" s="2"/>
      <c r="ADW949" s="2"/>
      <c r="ADX949" s="2"/>
      <c r="ADY949" s="2"/>
      <c r="ADZ949" s="2"/>
      <c r="AEA949" s="2"/>
      <c r="AEB949" s="2"/>
      <c r="AEC949" s="2"/>
      <c r="AED949" s="2"/>
      <c r="AEE949" s="2"/>
      <c r="AEF949" s="2"/>
      <c r="AEG949" s="2"/>
      <c r="AEH949" s="2"/>
      <c r="AEI949" s="2"/>
      <c r="AEJ949" s="2"/>
      <c r="AEK949" s="2"/>
      <c r="AEL949" s="2"/>
      <c r="AEM949" s="2"/>
      <c r="AEN949" s="2"/>
      <c r="AEO949" s="2"/>
      <c r="AEP949" s="2"/>
      <c r="AEQ949" s="2"/>
      <c r="AER949" s="2"/>
      <c r="AES949" s="2"/>
      <c r="AET949" s="2"/>
      <c r="AEU949" s="2"/>
      <c r="AEV949" s="2"/>
      <c r="AEW949" s="2"/>
      <c r="AEX949" s="2"/>
      <c r="AEY949" s="2"/>
      <c r="AEZ949" s="2"/>
      <c r="AFA949" s="2"/>
      <c r="AFB949" s="2"/>
      <c r="AFC949" s="2"/>
      <c r="AFD949" s="2"/>
      <c r="AFE949" s="2"/>
      <c r="AFF949" s="2"/>
      <c r="AFG949" s="2"/>
      <c r="AFH949" s="2"/>
      <c r="AFI949" s="2"/>
      <c r="AFJ949" s="2"/>
      <c r="AFK949" s="2"/>
      <c r="AFL949" s="2"/>
      <c r="AFM949" s="2"/>
      <c r="AFN949" s="2"/>
      <c r="AFO949" s="2"/>
      <c r="AFP949" s="2"/>
      <c r="AFQ949" s="2"/>
      <c r="AFR949" s="2"/>
      <c r="AFS949" s="2"/>
      <c r="AFT949" s="2"/>
      <c r="AFU949" s="2"/>
      <c r="AFV949" s="2"/>
      <c r="AFW949" s="2"/>
      <c r="AFX949" s="2"/>
      <c r="AFY949" s="2"/>
      <c r="AFZ949" s="2"/>
      <c r="AGA949" s="2"/>
      <c r="AGB949" s="2"/>
      <c r="AGC949" s="2"/>
      <c r="AGD949" s="2"/>
      <c r="AGE949" s="2"/>
      <c r="AGF949" s="2"/>
      <c r="AGG949" s="2"/>
      <c r="AGH949" s="2"/>
      <c r="AGI949" s="2"/>
      <c r="AGJ949" s="2"/>
      <c r="AGK949" s="2"/>
      <c r="AGL949" s="2"/>
      <c r="AGM949" s="2"/>
      <c r="AGN949" s="2"/>
      <c r="AGO949" s="2"/>
      <c r="AGP949" s="2"/>
      <c r="AGQ949" s="2"/>
      <c r="AGR949" s="2"/>
      <c r="AGS949" s="2"/>
      <c r="AGT949" s="2"/>
      <c r="AGU949" s="2"/>
      <c r="AGV949" s="2"/>
      <c r="AGW949" s="2"/>
      <c r="AGX949" s="2"/>
      <c r="AGY949" s="2"/>
      <c r="AGZ949" s="2"/>
      <c r="AHA949" s="2"/>
      <c r="AHB949" s="2"/>
      <c r="AHC949" s="2"/>
      <c r="AHD949" s="2"/>
      <c r="AHE949" s="2"/>
      <c r="AHF949" s="2"/>
      <c r="AHG949" s="2"/>
      <c r="AHH949" s="2"/>
      <c r="AHI949" s="2"/>
      <c r="AHJ949" s="2"/>
      <c r="AHK949" s="2"/>
      <c r="AHL949" s="2"/>
      <c r="AHM949" s="2"/>
      <c r="AHN949" s="2"/>
      <c r="AHO949" s="2"/>
      <c r="AHP949" s="2"/>
      <c r="AHQ949" s="2"/>
      <c r="AHR949" s="2"/>
      <c r="AHS949" s="2"/>
      <c r="AHT949" s="2"/>
      <c r="AHU949" s="2"/>
      <c r="AHV949" s="2"/>
      <c r="AHW949" s="2"/>
      <c r="AHX949" s="2"/>
      <c r="AHY949" s="2"/>
      <c r="AHZ949" s="2"/>
      <c r="AIA949" s="2"/>
      <c r="AIB949" s="2"/>
      <c r="AIC949" s="2"/>
      <c r="AID949" s="2"/>
      <c r="AIE949" s="2"/>
      <c r="AIF949" s="2"/>
      <c r="AIG949" s="2"/>
      <c r="AIH949" s="2"/>
      <c r="AII949" s="2"/>
      <c r="AIJ949" s="2"/>
      <c r="AIK949" s="2"/>
      <c r="AIL949" s="2"/>
      <c r="AIM949" s="2"/>
      <c r="AIN949" s="2"/>
      <c r="AIO949" s="2"/>
      <c r="AIP949" s="2"/>
      <c r="AIQ949" s="2"/>
      <c r="AIR949" s="2"/>
      <c r="AIS949" s="2"/>
      <c r="AIT949" s="2"/>
      <c r="AIU949" s="2"/>
      <c r="AIV949" s="2"/>
      <c r="AIW949" s="2"/>
      <c r="AIX949" s="2"/>
      <c r="AIY949" s="2"/>
      <c r="AIZ949" s="2"/>
      <c r="AJA949" s="2"/>
      <c r="AJB949" s="2"/>
      <c r="AJC949" s="2"/>
      <c r="AJD949" s="2"/>
      <c r="AJE949" s="2"/>
      <c r="AJF949" s="2"/>
      <c r="AJG949" s="2"/>
      <c r="AJH949" s="2"/>
      <c r="AJI949" s="2"/>
      <c r="AJJ949" s="2"/>
      <c r="AJK949" s="2"/>
      <c r="AJL949" s="2"/>
      <c r="AJM949" s="2"/>
      <c r="AJN949" s="2"/>
      <c r="AJO949" s="2"/>
      <c r="AJP949" s="2"/>
      <c r="AJQ949" s="2"/>
      <c r="AJR949" s="2"/>
      <c r="AJS949" s="2"/>
      <c r="AJT949" s="2"/>
      <c r="AJU949" s="2"/>
      <c r="AJV949" s="2"/>
      <c r="AJW949" s="2"/>
      <c r="AJX949" s="2"/>
      <c r="AJY949" s="2"/>
      <c r="AJZ949" s="2"/>
      <c r="AKA949" s="2"/>
      <c r="AKB949" s="2"/>
      <c r="AKC949" s="2"/>
      <c r="AKD949" s="2"/>
      <c r="AKE949" s="2"/>
      <c r="AKF949" s="2"/>
      <c r="AKG949" s="2"/>
      <c r="AKH949" s="2"/>
      <c r="AKI949" s="2"/>
      <c r="AKJ949" s="2"/>
      <c r="AKK949" s="2"/>
      <c r="AKL949" s="2"/>
      <c r="AKM949" s="2"/>
      <c r="AKN949" s="2"/>
      <c r="AKO949" s="2"/>
      <c r="AKP949" s="2"/>
      <c r="AKQ949" s="2"/>
      <c r="AKR949" s="2"/>
      <c r="AKS949" s="2"/>
      <c r="AKT949" s="2"/>
      <c r="AKU949" s="2"/>
      <c r="AKV949" s="2"/>
      <c r="AKW949" s="2"/>
      <c r="AKX949" s="2"/>
      <c r="AKY949" s="2"/>
      <c r="AKZ949" s="2"/>
      <c r="ALA949" s="2"/>
      <c r="ALB949" s="2"/>
      <c r="ALC949" s="2"/>
      <c r="ALD949" s="2"/>
      <c r="ALE949" s="2"/>
      <c r="ALF949" s="2"/>
      <c r="ALG949" s="2"/>
      <c r="ALH949" s="2"/>
      <c r="ALI949" s="2"/>
      <c r="ALJ949" s="2"/>
      <c r="ALK949" s="2"/>
      <c r="ALL949" s="2"/>
      <c r="ALM949" s="2"/>
      <c r="ALN949" s="2"/>
      <c r="ALO949" s="2"/>
      <c r="ALP949" s="2"/>
      <c r="ALQ949" s="2"/>
      <c r="ALR949" s="2"/>
      <c r="ALS949" s="2"/>
      <c r="ALT949" s="2"/>
      <c r="ALU949" s="2"/>
      <c r="ALV949" s="2"/>
      <c r="ALW949" s="2"/>
      <c r="ALX949" s="2"/>
      <c r="ALY949" s="2"/>
      <c r="ALZ949" s="2"/>
      <c r="AMA949" s="2"/>
      <c r="AMB949" s="2"/>
      <c r="AMC949" s="2"/>
      <c r="AMD949" s="2"/>
      <c r="AME949" s="2"/>
      <c r="AMF949" s="2"/>
      <c r="AMG949" s="2"/>
      <c r="AMH949" s="2"/>
      <c r="AMI949" s="2"/>
      <c r="AMJ949" s="2"/>
    </row>
    <row r="950" s="1" customFormat="1" ht="27.75" customHeight="1" spans="1:102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  <c r="KE950" s="2"/>
      <c r="KF950" s="2"/>
      <c r="KG950" s="2"/>
      <c r="KH950" s="2"/>
      <c r="KI950" s="2"/>
      <c r="KJ950" s="2"/>
      <c r="KK950" s="2"/>
      <c r="KL950" s="2"/>
      <c r="KM950" s="2"/>
      <c r="KN950" s="2"/>
      <c r="KO950" s="2"/>
      <c r="KP950" s="2"/>
      <c r="KQ950" s="2"/>
      <c r="KR950" s="2"/>
      <c r="KS950" s="2"/>
      <c r="KT950" s="2"/>
      <c r="KU950" s="2"/>
      <c r="KV950" s="2"/>
      <c r="KW950" s="2"/>
      <c r="KX950" s="2"/>
      <c r="KY950" s="2"/>
      <c r="KZ950" s="2"/>
      <c r="LA950" s="2"/>
      <c r="LB950" s="2"/>
      <c r="LC950" s="2"/>
      <c r="LD950" s="2"/>
      <c r="LE950" s="2"/>
      <c r="LF950" s="2"/>
      <c r="LG950" s="2"/>
      <c r="LH950" s="2"/>
      <c r="LI950" s="2"/>
      <c r="LJ950" s="2"/>
      <c r="LK950" s="2"/>
      <c r="LL950" s="2"/>
      <c r="LM950" s="2"/>
      <c r="LN950" s="2"/>
      <c r="LO950" s="2"/>
      <c r="LP950" s="2"/>
      <c r="LQ950" s="2"/>
      <c r="LR950" s="2"/>
      <c r="LS950" s="2"/>
      <c r="LT950" s="2"/>
      <c r="LU950" s="2"/>
      <c r="LV950" s="2"/>
      <c r="LW950" s="2"/>
      <c r="LX950" s="2"/>
      <c r="LY950" s="2"/>
      <c r="LZ950" s="2"/>
      <c r="MA950" s="2"/>
      <c r="MB950" s="2"/>
      <c r="MC950" s="2"/>
      <c r="MD950" s="2"/>
      <c r="ME950" s="2"/>
      <c r="MF950" s="2"/>
      <c r="MG950" s="2"/>
      <c r="MH950" s="2"/>
      <c r="MI950" s="2"/>
      <c r="MJ950" s="2"/>
      <c r="MK950" s="2"/>
      <c r="ML950" s="2"/>
      <c r="MM950" s="2"/>
      <c r="MN950" s="2"/>
      <c r="MO950" s="2"/>
      <c r="MP950" s="2"/>
      <c r="MQ950" s="2"/>
      <c r="MR950" s="2"/>
      <c r="MS950" s="2"/>
      <c r="MT950" s="2"/>
      <c r="MU950" s="2"/>
      <c r="MV950" s="2"/>
      <c r="MW950" s="2"/>
      <c r="MX950" s="2"/>
      <c r="MY950" s="2"/>
      <c r="MZ950" s="2"/>
      <c r="NA950" s="2"/>
      <c r="NB950" s="2"/>
      <c r="NC950" s="2"/>
      <c r="ND950" s="2"/>
      <c r="NE950" s="2"/>
      <c r="NF950" s="2"/>
      <c r="NG950" s="2"/>
      <c r="NH950" s="2"/>
      <c r="NI950" s="2"/>
      <c r="NJ950" s="2"/>
      <c r="NK950" s="2"/>
      <c r="NL950" s="2"/>
      <c r="NM950" s="2"/>
      <c r="NN950" s="2"/>
      <c r="NO950" s="2"/>
      <c r="NP950" s="2"/>
      <c r="NQ950" s="2"/>
      <c r="NR950" s="2"/>
      <c r="NS950" s="2"/>
      <c r="NT950" s="2"/>
      <c r="NU950" s="2"/>
      <c r="NV950" s="2"/>
      <c r="NW950" s="2"/>
      <c r="NX950" s="2"/>
      <c r="NY950" s="2"/>
      <c r="NZ950" s="2"/>
      <c r="OA950" s="2"/>
      <c r="OB950" s="2"/>
      <c r="OC950" s="2"/>
      <c r="OD950" s="2"/>
      <c r="OE950" s="2"/>
      <c r="OF950" s="2"/>
      <c r="OG950" s="2"/>
      <c r="OH950" s="2"/>
      <c r="OI950" s="2"/>
      <c r="OJ950" s="2"/>
      <c r="OK950" s="2"/>
      <c r="OL950" s="2"/>
      <c r="OM950" s="2"/>
      <c r="ON950" s="2"/>
      <c r="OO950" s="2"/>
      <c r="OP950" s="2"/>
      <c r="OQ950" s="2"/>
      <c r="OR950" s="2"/>
      <c r="OS950" s="2"/>
      <c r="OT950" s="2"/>
      <c r="OU950" s="2"/>
      <c r="OV950" s="2"/>
      <c r="OW950" s="2"/>
      <c r="OX950" s="2"/>
      <c r="OY950" s="2"/>
      <c r="OZ950" s="2"/>
      <c r="PA950" s="2"/>
      <c r="PB950" s="2"/>
      <c r="PC950" s="2"/>
      <c r="PD950" s="2"/>
      <c r="PE950" s="2"/>
      <c r="PF950" s="2"/>
      <c r="PG950" s="2"/>
      <c r="PH950" s="2"/>
      <c r="PI950" s="2"/>
      <c r="PJ950" s="2"/>
      <c r="PK950" s="2"/>
      <c r="PL950" s="2"/>
      <c r="PM950" s="2"/>
      <c r="PN950" s="2"/>
      <c r="PO950" s="2"/>
      <c r="PP950" s="2"/>
      <c r="PQ950" s="2"/>
      <c r="PR950" s="2"/>
      <c r="PS950" s="2"/>
      <c r="PT950" s="2"/>
      <c r="PU950" s="2"/>
      <c r="PV950" s="2"/>
      <c r="PW950" s="2"/>
      <c r="PX950" s="2"/>
      <c r="PY950" s="2"/>
      <c r="PZ950" s="2"/>
      <c r="QA950" s="2"/>
      <c r="QB950" s="2"/>
      <c r="QC950" s="2"/>
      <c r="QD950" s="2"/>
      <c r="QE950" s="2"/>
      <c r="QF950" s="2"/>
      <c r="QG950" s="2"/>
      <c r="QH950" s="2"/>
      <c r="QI950" s="2"/>
      <c r="QJ950" s="2"/>
      <c r="QK950" s="2"/>
      <c r="QL950" s="2"/>
      <c r="QM950" s="2"/>
      <c r="QN950" s="2"/>
      <c r="QO950" s="2"/>
      <c r="QP950" s="2"/>
      <c r="QQ950" s="2"/>
      <c r="QR950" s="2"/>
      <c r="QS950" s="2"/>
      <c r="QT950" s="2"/>
      <c r="QU950" s="2"/>
      <c r="QV950" s="2"/>
      <c r="QW950" s="2"/>
      <c r="QX950" s="2"/>
      <c r="QY950" s="2"/>
      <c r="QZ950" s="2"/>
      <c r="RA950" s="2"/>
      <c r="RB950" s="2"/>
      <c r="RC950" s="2"/>
      <c r="RD950" s="2"/>
      <c r="RE950" s="2"/>
      <c r="RF950" s="2"/>
      <c r="RG950" s="2"/>
      <c r="RH950" s="2"/>
      <c r="RI950" s="2"/>
      <c r="RJ950" s="2"/>
      <c r="RK950" s="2"/>
      <c r="RL950" s="2"/>
      <c r="RM950" s="2"/>
      <c r="RN950" s="2"/>
      <c r="RO950" s="2"/>
      <c r="RP950" s="2"/>
      <c r="RQ950" s="2"/>
      <c r="RR950" s="2"/>
      <c r="RS950" s="2"/>
      <c r="RT950" s="2"/>
      <c r="RU950" s="2"/>
      <c r="RV950" s="2"/>
      <c r="RW950" s="2"/>
      <c r="RX950" s="2"/>
      <c r="RY950" s="2"/>
      <c r="RZ950" s="2"/>
      <c r="SA950" s="2"/>
      <c r="SB950" s="2"/>
      <c r="SC950" s="2"/>
      <c r="SD950" s="2"/>
      <c r="SE950" s="2"/>
      <c r="SF950" s="2"/>
      <c r="SG950" s="2"/>
      <c r="SH950" s="2"/>
      <c r="SI950" s="2"/>
      <c r="SJ950" s="2"/>
      <c r="SK950" s="2"/>
      <c r="SL950" s="2"/>
      <c r="SM950" s="2"/>
      <c r="SN950" s="2"/>
      <c r="SO950" s="2"/>
      <c r="SP950" s="2"/>
      <c r="SQ950" s="2"/>
      <c r="SR950" s="2"/>
      <c r="SS950" s="2"/>
      <c r="ST950" s="2"/>
      <c r="SU950" s="2"/>
      <c r="SV950" s="2"/>
      <c r="SW950" s="2"/>
      <c r="SX950" s="2"/>
      <c r="SY950" s="2"/>
      <c r="SZ950" s="2"/>
      <c r="TA950" s="2"/>
      <c r="TB950" s="2"/>
      <c r="TC950" s="2"/>
      <c r="TD950" s="2"/>
      <c r="TE950" s="2"/>
      <c r="TF950" s="2"/>
      <c r="TG950" s="2"/>
      <c r="TH950" s="2"/>
      <c r="TI950" s="2"/>
      <c r="TJ950" s="2"/>
      <c r="TK950" s="2"/>
      <c r="TL950" s="2"/>
      <c r="TM950" s="2"/>
      <c r="TN950" s="2"/>
      <c r="TO950" s="2"/>
      <c r="TP950" s="2"/>
      <c r="TQ950" s="2"/>
      <c r="TR950" s="2"/>
      <c r="TS950" s="2"/>
      <c r="TT950" s="2"/>
      <c r="TU950" s="2"/>
      <c r="TV950" s="2"/>
      <c r="TW950" s="2"/>
      <c r="TX950" s="2"/>
      <c r="TY950" s="2"/>
      <c r="TZ950" s="2"/>
      <c r="UA950" s="2"/>
      <c r="UB950" s="2"/>
      <c r="UC950" s="2"/>
      <c r="UD950" s="2"/>
      <c r="UE950" s="2"/>
      <c r="UF950" s="2"/>
      <c r="UG950" s="2"/>
      <c r="UH950" s="2"/>
      <c r="UI950" s="2"/>
      <c r="UJ950" s="2"/>
      <c r="UK950" s="2"/>
      <c r="UL950" s="2"/>
      <c r="UM950" s="2"/>
      <c r="UN950" s="2"/>
      <c r="UO950" s="2"/>
      <c r="UP950" s="2"/>
      <c r="UQ950" s="2"/>
      <c r="UR950" s="2"/>
      <c r="US950" s="2"/>
      <c r="UT950" s="2"/>
      <c r="UU950" s="2"/>
      <c r="UV950" s="2"/>
      <c r="UW950" s="2"/>
      <c r="UX950" s="2"/>
      <c r="UY950" s="2"/>
      <c r="UZ950" s="2"/>
      <c r="VA950" s="2"/>
      <c r="VB950" s="2"/>
      <c r="VC950" s="2"/>
      <c r="VD950" s="2"/>
      <c r="VE950" s="2"/>
      <c r="VF950" s="2"/>
      <c r="VG950" s="2"/>
      <c r="VH950" s="2"/>
      <c r="VI950" s="2"/>
      <c r="VJ950" s="2"/>
      <c r="VK950" s="2"/>
      <c r="VL950" s="2"/>
      <c r="VM950" s="2"/>
      <c r="VN950" s="2"/>
      <c r="VO950" s="2"/>
      <c r="VP950" s="2"/>
      <c r="VQ950" s="2"/>
      <c r="VR950" s="2"/>
      <c r="VS950" s="2"/>
      <c r="VT950" s="2"/>
      <c r="VU950" s="2"/>
      <c r="VV950" s="2"/>
      <c r="VW950" s="2"/>
      <c r="VX950" s="2"/>
      <c r="VY950" s="2"/>
      <c r="VZ950" s="2"/>
      <c r="WA950" s="2"/>
      <c r="WB950" s="2"/>
      <c r="WC950" s="2"/>
      <c r="WD950" s="2"/>
      <c r="WE950" s="2"/>
      <c r="WF950" s="2"/>
      <c r="WG950" s="2"/>
      <c r="WH950" s="2"/>
      <c r="WI950" s="2"/>
      <c r="WJ950" s="2"/>
      <c r="WK950" s="2"/>
      <c r="WL950" s="2"/>
      <c r="WM950" s="2"/>
      <c r="WN950" s="2"/>
      <c r="WO950" s="2"/>
      <c r="WP950" s="2"/>
      <c r="WQ950" s="2"/>
      <c r="WR950" s="2"/>
      <c r="WS950" s="2"/>
      <c r="WT950" s="2"/>
      <c r="WU950" s="2"/>
      <c r="WV950" s="2"/>
      <c r="WW950" s="2"/>
      <c r="WX950" s="2"/>
      <c r="WY950" s="2"/>
      <c r="WZ950" s="2"/>
      <c r="XA950" s="2"/>
      <c r="XB950" s="2"/>
      <c r="XC950" s="2"/>
      <c r="XD950" s="2"/>
      <c r="XE950" s="2"/>
      <c r="XF950" s="2"/>
      <c r="XG950" s="2"/>
      <c r="XH950" s="2"/>
      <c r="XI950" s="2"/>
      <c r="XJ950" s="2"/>
      <c r="XK950" s="2"/>
      <c r="XL950" s="2"/>
      <c r="XM950" s="2"/>
      <c r="XN950" s="2"/>
      <c r="XO950" s="2"/>
      <c r="XP950" s="2"/>
      <c r="XQ950" s="2"/>
      <c r="XR950" s="2"/>
      <c r="XS950" s="2"/>
      <c r="XT950" s="2"/>
      <c r="XU950" s="2"/>
      <c r="XV950" s="2"/>
      <c r="XW950" s="2"/>
      <c r="XX950" s="2"/>
      <c r="XY950" s="2"/>
      <c r="XZ950" s="2"/>
      <c r="YA950" s="2"/>
      <c r="YB950" s="2"/>
      <c r="YC950" s="2"/>
      <c r="YD950" s="2"/>
      <c r="YE950" s="2"/>
      <c r="YF950" s="2"/>
      <c r="YG950" s="2"/>
      <c r="YH950" s="2"/>
      <c r="YI950" s="2"/>
      <c r="YJ950" s="2"/>
      <c r="YK950" s="2"/>
      <c r="YL950" s="2"/>
      <c r="YM950" s="2"/>
      <c r="YN950" s="2"/>
      <c r="YO950" s="2"/>
      <c r="YP950" s="2"/>
      <c r="YQ950" s="2"/>
      <c r="YR950" s="2"/>
      <c r="YS950" s="2"/>
      <c r="YT950" s="2"/>
      <c r="YU950" s="2"/>
      <c r="YV950" s="2"/>
      <c r="YW950" s="2"/>
      <c r="YX950" s="2"/>
      <c r="YY950" s="2"/>
      <c r="YZ950" s="2"/>
      <c r="ZA950" s="2"/>
      <c r="ZB950" s="2"/>
      <c r="ZC950" s="2"/>
      <c r="ZD950" s="2"/>
      <c r="ZE950" s="2"/>
      <c r="ZF950" s="2"/>
      <c r="ZG950" s="2"/>
      <c r="ZH950" s="2"/>
      <c r="ZI950" s="2"/>
      <c r="ZJ950" s="2"/>
      <c r="ZK950" s="2"/>
      <c r="ZL950" s="2"/>
      <c r="ZM950" s="2"/>
      <c r="ZN950" s="2"/>
      <c r="ZO950" s="2"/>
      <c r="ZP950" s="2"/>
      <c r="ZQ950" s="2"/>
      <c r="ZR950" s="2"/>
      <c r="ZS950" s="2"/>
      <c r="ZT950" s="2"/>
      <c r="ZU950" s="2"/>
      <c r="ZV950" s="2"/>
      <c r="ZW950" s="2"/>
      <c r="ZX950" s="2"/>
      <c r="ZY950" s="2"/>
      <c r="ZZ950" s="2"/>
      <c r="AAA950" s="2"/>
      <c r="AAB950" s="2"/>
      <c r="AAC950" s="2"/>
      <c r="AAD950" s="2"/>
      <c r="AAE950" s="2"/>
      <c r="AAF950" s="2"/>
      <c r="AAG950" s="2"/>
      <c r="AAH950" s="2"/>
      <c r="AAI950" s="2"/>
      <c r="AAJ950" s="2"/>
      <c r="AAK950" s="2"/>
      <c r="AAL950" s="2"/>
      <c r="AAM950" s="2"/>
      <c r="AAN950" s="2"/>
      <c r="AAO950" s="2"/>
      <c r="AAP950" s="2"/>
      <c r="AAQ950" s="2"/>
      <c r="AAR950" s="2"/>
      <c r="AAS950" s="2"/>
      <c r="AAT950" s="2"/>
      <c r="AAU950" s="2"/>
      <c r="AAV950" s="2"/>
      <c r="AAW950" s="2"/>
      <c r="AAX950" s="2"/>
      <c r="AAY950" s="2"/>
      <c r="AAZ950" s="2"/>
      <c r="ABA950" s="2"/>
      <c r="ABB950" s="2"/>
      <c r="ABC950" s="2"/>
      <c r="ABD950" s="2"/>
      <c r="ABE950" s="2"/>
      <c r="ABF950" s="2"/>
      <c r="ABG950" s="2"/>
      <c r="ABH950" s="2"/>
      <c r="ABI950" s="2"/>
      <c r="ABJ950" s="2"/>
      <c r="ABK950" s="2"/>
      <c r="ABL950" s="2"/>
      <c r="ABM950" s="2"/>
      <c r="ABN950" s="2"/>
      <c r="ABO950" s="2"/>
      <c r="ABP950" s="2"/>
      <c r="ABQ950" s="2"/>
      <c r="ABR950" s="2"/>
      <c r="ABS950" s="2"/>
      <c r="ABT950" s="2"/>
      <c r="ABU950" s="2"/>
      <c r="ABV950" s="2"/>
      <c r="ABW950" s="2"/>
      <c r="ABX950" s="2"/>
      <c r="ABY950" s="2"/>
      <c r="ABZ950" s="2"/>
      <c r="ACA950" s="2"/>
      <c r="ACB950" s="2"/>
      <c r="ACC950" s="2"/>
      <c r="ACD950" s="2"/>
      <c r="ACE950" s="2"/>
      <c r="ACF950" s="2"/>
      <c r="ACG950" s="2"/>
      <c r="ACH950" s="2"/>
      <c r="ACI950" s="2"/>
      <c r="ACJ950" s="2"/>
      <c r="ACK950" s="2"/>
      <c r="ACL950" s="2"/>
      <c r="ACM950" s="2"/>
      <c r="ACN950" s="2"/>
      <c r="ACO950" s="2"/>
      <c r="ACP950" s="2"/>
      <c r="ACQ950" s="2"/>
      <c r="ACR950" s="2"/>
      <c r="ACS950" s="2"/>
      <c r="ACT950" s="2"/>
      <c r="ACU950" s="2"/>
      <c r="ACV950" s="2"/>
      <c r="ACW950" s="2"/>
      <c r="ACX950" s="2"/>
      <c r="ACY950" s="2"/>
      <c r="ACZ950" s="2"/>
      <c r="ADA950" s="2"/>
      <c r="ADB950" s="2"/>
      <c r="ADC950" s="2"/>
      <c r="ADD950" s="2"/>
      <c r="ADE950" s="2"/>
      <c r="ADF950" s="2"/>
      <c r="ADG950" s="2"/>
      <c r="ADH950" s="2"/>
      <c r="ADI950" s="2"/>
      <c r="ADJ950" s="2"/>
      <c r="ADK950" s="2"/>
      <c r="ADL950" s="2"/>
      <c r="ADM950" s="2"/>
      <c r="ADN950" s="2"/>
      <c r="ADO950" s="2"/>
      <c r="ADP950" s="2"/>
      <c r="ADQ950" s="2"/>
      <c r="ADR950" s="2"/>
      <c r="ADS950" s="2"/>
      <c r="ADT950" s="2"/>
      <c r="ADU950" s="2"/>
      <c r="ADV950" s="2"/>
      <c r="ADW950" s="2"/>
      <c r="ADX950" s="2"/>
      <c r="ADY950" s="2"/>
      <c r="ADZ950" s="2"/>
      <c r="AEA950" s="2"/>
      <c r="AEB950" s="2"/>
      <c r="AEC950" s="2"/>
      <c r="AED950" s="2"/>
      <c r="AEE950" s="2"/>
      <c r="AEF950" s="2"/>
      <c r="AEG950" s="2"/>
      <c r="AEH950" s="2"/>
      <c r="AEI950" s="2"/>
      <c r="AEJ950" s="2"/>
      <c r="AEK950" s="2"/>
      <c r="AEL950" s="2"/>
      <c r="AEM950" s="2"/>
      <c r="AEN950" s="2"/>
      <c r="AEO950" s="2"/>
      <c r="AEP950" s="2"/>
      <c r="AEQ950" s="2"/>
      <c r="AER950" s="2"/>
      <c r="AES950" s="2"/>
      <c r="AET950" s="2"/>
      <c r="AEU950" s="2"/>
      <c r="AEV950" s="2"/>
      <c r="AEW950" s="2"/>
      <c r="AEX950" s="2"/>
      <c r="AEY950" s="2"/>
      <c r="AEZ950" s="2"/>
      <c r="AFA950" s="2"/>
      <c r="AFB950" s="2"/>
      <c r="AFC950" s="2"/>
      <c r="AFD950" s="2"/>
      <c r="AFE950" s="2"/>
      <c r="AFF950" s="2"/>
      <c r="AFG950" s="2"/>
      <c r="AFH950" s="2"/>
      <c r="AFI950" s="2"/>
      <c r="AFJ950" s="2"/>
      <c r="AFK950" s="2"/>
      <c r="AFL950" s="2"/>
      <c r="AFM950" s="2"/>
      <c r="AFN950" s="2"/>
      <c r="AFO950" s="2"/>
      <c r="AFP950" s="2"/>
      <c r="AFQ950" s="2"/>
      <c r="AFR950" s="2"/>
      <c r="AFS950" s="2"/>
      <c r="AFT950" s="2"/>
      <c r="AFU950" s="2"/>
      <c r="AFV950" s="2"/>
      <c r="AFW950" s="2"/>
      <c r="AFX950" s="2"/>
      <c r="AFY950" s="2"/>
      <c r="AFZ950" s="2"/>
      <c r="AGA950" s="2"/>
      <c r="AGB950" s="2"/>
      <c r="AGC950" s="2"/>
      <c r="AGD950" s="2"/>
      <c r="AGE950" s="2"/>
      <c r="AGF950" s="2"/>
      <c r="AGG950" s="2"/>
      <c r="AGH950" s="2"/>
      <c r="AGI950" s="2"/>
      <c r="AGJ950" s="2"/>
      <c r="AGK950" s="2"/>
      <c r="AGL950" s="2"/>
      <c r="AGM950" s="2"/>
      <c r="AGN950" s="2"/>
      <c r="AGO950" s="2"/>
      <c r="AGP950" s="2"/>
      <c r="AGQ950" s="2"/>
      <c r="AGR950" s="2"/>
      <c r="AGS950" s="2"/>
      <c r="AGT950" s="2"/>
      <c r="AGU950" s="2"/>
      <c r="AGV950" s="2"/>
      <c r="AGW950" s="2"/>
      <c r="AGX950" s="2"/>
      <c r="AGY950" s="2"/>
      <c r="AGZ950" s="2"/>
      <c r="AHA950" s="2"/>
      <c r="AHB950" s="2"/>
      <c r="AHC950" s="2"/>
      <c r="AHD950" s="2"/>
      <c r="AHE950" s="2"/>
      <c r="AHF950" s="2"/>
      <c r="AHG950" s="2"/>
      <c r="AHH950" s="2"/>
      <c r="AHI950" s="2"/>
      <c r="AHJ950" s="2"/>
      <c r="AHK950" s="2"/>
      <c r="AHL950" s="2"/>
      <c r="AHM950" s="2"/>
      <c r="AHN950" s="2"/>
      <c r="AHO950" s="2"/>
      <c r="AHP950" s="2"/>
      <c r="AHQ950" s="2"/>
      <c r="AHR950" s="2"/>
      <c r="AHS950" s="2"/>
      <c r="AHT950" s="2"/>
      <c r="AHU950" s="2"/>
      <c r="AHV950" s="2"/>
      <c r="AHW950" s="2"/>
      <c r="AHX950" s="2"/>
      <c r="AHY950" s="2"/>
      <c r="AHZ950" s="2"/>
      <c r="AIA950" s="2"/>
      <c r="AIB950" s="2"/>
      <c r="AIC950" s="2"/>
      <c r="AID950" s="2"/>
      <c r="AIE950" s="2"/>
      <c r="AIF950" s="2"/>
      <c r="AIG950" s="2"/>
      <c r="AIH950" s="2"/>
      <c r="AII950" s="2"/>
      <c r="AIJ950" s="2"/>
      <c r="AIK950" s="2"/>
      <c r="AIL950" s="2"/>
      <c r="AIM950" s="2"/>
      <c r="AIN950" s="2"/>
      <c r="AIO950" s="2"/>
      <c r="AIP950" s="2"/>
      <c r="AIQ950" s="2"/>
      <c r="AIR950" s="2"/>
      <c r="AIS950" s="2"/>
      <c r="AIT950" s="2"/>
      <c r="AIU950" s="2"/>
      <c r="AIV950" s="2"/>
      <c r="AIW950" s="2"/>
      <c r="AIX950" s="2"/>
      <c r="AIY950" s="2"/>
      <c r="AIZ950" s="2"/>
      <c r="AJA950" s="2"/>
      <c r="AJB950" s="2"/>
      <c r="AJC950" s="2"/>
      <c r="AJD950" s="2"/>
      <c r="AJE950" s="2"/>
      <c r="AJF950" s="2"/>
      <c r="AJG950" s="2"/>
      <c r="AJH950" s="2"/>
      <c r="AJI950" s="2"/>
      <c r="AJJ950" s="2"/>
      <c r="AJK950" s="2"/>
      <c r="AJL950" s="2"/>
      <c r="AJM950" s="2"/>
      <c r="AJN950" s="2"/>
      <c r="AJO950" s="2"/>
      <c r="AJP950" s="2"/>
      <c r="AJQ950" s="2"/>
      <c r="AJR950" s="2"/>
      <c r="AJS950" s="2"/>
      <c r="AJT950" s="2"/>
      <c r="AJU950" s="2"/>
      <c r="AJV950" s="2"/>
      <c r="AJW950" s="2"/>
      <c r="AJX950" s="2"/>
      <c r="AJY950" s="2"/>
      <c r="AJZ950" s="2"/>
      <c r="AKA950" s="2"/>
      <c r="AKB950" s="2"/>
      <c r="AKC950" s="2"/>
      <c r="AKD950" s="2"/>
      <c r="AKE950" s="2"/>
      <c r="AKF950" s="2"/>
      <c r="AKG950" s="2"/>
      <c r="AKH950" s="2"/>
      <c r="AKI950" s="2"/>
      <c r="AKJ950" s="2"/>
      <c r="AKK950" s="2"/>
      <c r="AKL950" s="2"/>
      <c r="AKM950" s="2"/>
      <c r="AKN950" s="2"/>
      <c r="AKO950" s="2"/>
      <c r="AKP950" s="2"/>
      <c r="AKQ950" s="2"/>
      <c r="AKR950" s="2"/>
      <c r="AKS950" s="2"/>
      <c r="AKT950" s="2"/>
      <c r="AKU950" s="2"/>
      <c r="AKV950" s="2"/>
      <c r="AKW950" s="2"/>
      <c r="AKX950" s="2"/>
      <c r="AKY950" s="2"/>
      <c r="AKZ950" s="2"/>
      <c r="ALA950" s="2"/>
      <c r="ALB950" s="2"/>
      <c r="ALC950" s="2"/>
      <c r="ALD950" s="2"/>
      <c r="ALE950" s="2"/>
      <c r="ALF950" s="2"/>
      <c r="ALG950" s="2"/>
      <c r="ALH950" s="2"/>
      <c r="ALI950" s="2"/>
      <c r="ALJ950" s="2"/>
      <c r="ALK950" s="2"/>
      <c r="ALL950" s="2"/>
      <c r="ALM950" s="2"/>
      <c r="ALN950" s="2"/>
      <c r="ALO950" s="2"/>
      <c r="ALP950" s="2"/>
      <c r="ALQ950" s="2"/>
      <c r="ALR950" s="2"/>
      <c r="ALS950" s="2"/>
      <c r="ALT950" s="2"/>
      <c r="ALU950" s="2"/>
      <c r="ALV950" s="2"/>
      <c r="ALW950" s="2"/>
      <c r="ALX950" s="2"/>
      <c r="ALY950" s="2"/>
      <c r="ALZ950" s="2"/>
      <c r="AMA950" s="2"/>
      <c r="AMB950" s="2"/>
      <c r="AMC950" s="2"/>
      <c r="AMD950" s="2"/>
      <c r="AME950" s="2"/>
      <c r="AMF950" s="2"/>
      <c r="AMG950" s="2"/>
      <c r="AMH950" s="2"/>
      <c r="AMI950" s="2"/>
      <c r="AMJ950" s="2"/>
    </row>
    <row r="951" s="1" customFormat="1" ht="27.75" customHeight="1" spans="1:102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K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  <c r="KY951" s="2"/>
      <c r="KZ951" s="2"/>
      <c r="LA951" s="2"/>
      <c r="LB951" s="2"/>
      <c r="LC951" s="2"/>
      <c r="LD951" s="2"/>
      <c r="LE951" s="2"/>
      <c r="LF951" s="2"/>
      <c r="LG951" s="2"/>
      <c r="LH951" s="2"/>
      <c r="LI951" s="2"/>
      <c r="LJ951" s="2"/>
      <c r="LK951" s="2"/>
      <c r="LL951" s="2"/>
      <c r="LM951" s="2"/>
      <c r="LN951" s="2"/>
      <c r="LO951" s="2"/>
      <c r="LP951" s="2"/>
      <c r="LQ951" s="2"/>
      <c r="LR951" s="2"/>
      <c r="LS951" s="2"/>
      <c r="LT951" s="2"/>
      <c r="LU951" s="2"/>
      <c r="LV951" s="2"/>
      <c r="LW951" s="2"/>
      <c r="LX951" s="2"/>
      <c r="LY951" s="2"/>
      <c r="LZ951" s="2"/>
      <c r="MA951" s="2"/>
      <c r="MB951" s="2"/>
      <c r="MC951" s="2"/>
      <c r="MD951" s="2"/>
      <c r="ME951" s="2"/>
      <c r="MF951" s="2"/>
      <c r="MG951" s="2"/>
      <c r="MH951" s="2"/>
      <c r="MI951" s="2"/>
      <c r="MJ951" s="2"/>
      <c r="MK951" s="2"/>
      <c r="ML951" s="2"/>
      <c r="MM951" s="2"/>
      <c r="MN951" s="2"/>
      <c r="MO951" s="2"/>
      <c r="MP951" s="2"/>
      <c r="MQ951" s="2"/>
      <c r="MR951" s="2"/>
      <c r="MS951" s="2"/>
      <c r="MT951" s="2"/>
      <c r="MU951" s="2"/>
      <c r="MV951" s="2"/>
      <c r="MW951" s="2"/>
      <c r="MX951" s="2"/>
      <c r="MY951" s="2"/>
      <c r="MZ951" s="2"/>
      <c r="NA951" s="2"/>
      <c r="NB951" s="2"/>
      <c r="NC951" s="2"/>
      <c r="ND951" s="2"/>
      <c r="NE951" s="2"/>
      <c r="NF951" s="2"/>
      <c r="NG951" s="2"/>
      <c r="NH951" s="2"/>
      <c r="NI951" s="2"/>
      <c r="NJ951" s="2"/>
      <c r="NK951" s="2"/>
      <c r="NL951" s="2"/>
      <c r="NM951" s="2"/>
      <c r="NN951" s="2"/>
      <c r="NO951" s="2"/>
      <c r="NP951" s="2"/>
      <c r="NQ951" s="2"/>
      <c r="NR951" s="2"/>
      <c r="NS951" s="2"/>
      <c r="NT951" s="2"/>
      <c r="NU951" s="2"/>
      <c r="NV951" s="2"/>
      <c r="NW951" s="2"/>
      <c r="NX951" s="2"/>
      <c r="NY951" s="2"/>
      <c r="NZ951" s="2"/>
      <c r="OA951" s="2"/>
      <c r="OB951" s="2"/>
      <c r="OC951" s="2"/>
      <c r="OD951" s="2"/>
      <c r="OE951" s="2"/>
      <c r="OF951" s="2"/>
      <c r="OG951" s="2"/>
      <c r="OH951" s="2"/>
      <c r="OI951" s="2"/>
      <c r="OJ951" s="2"/>
      <c r="OK951" s="2"/>
      <c r="OL951" s="2"/>
      <c r="OM951" s="2"/>
      <c r="ON951" s="2"/>
      <c r="OO951" s="2"/>
      <c r="OP951" s="2"/>
      <c r="OQ951" s="2"/>
      <c r="OR951" s="2"/>
      <c r="OS951" s="2"/>
      <c r="OT951" s="2"/>
      <c r="OU951" s="2"/>
      <c r="OV951" s="2"/>
      <c r="OW951" s="2"/>
      <c r="OX951" s="2"/>
      <c r="OY951" s="2"/>
      <c r="OZ951" s="2"/>
      <c r="PA951" s="2"/>
      <c r="PB951" s="2"/>
      <c r="PC951" s="2"/>
      <c r="PD951" s="2"/>
      <c r="PE951" s="2"/>
      <c r="PF951" s="2"/>
      <c r="PG951" s="2"/>
      <c r="PH951" s="2"/>
      <c r="PI951" s="2"/>
      <c r="PJ951" s="2"/>
      <c r="PK951" s="2"/>
      <c r="PL951" s="2"/>
      <c r="PM951" s="2"/>
      <c r="PN951" s="2"/>
      <c r="PO951" s="2"/>
      <c r="PP951" s="2"/>
      <c r="PQ951" s="2"/>
      <c r="PR951" s="2"/>
      <c r="PS951" s="2"/>
      <c r="PT951" s="2"/>
      <c r="PU951" s="2"/>
      <c r="PV951" s="2"/>
      <c r="PW951" s="2"/>
      <c r="PX951" s="2"/>
      <c r="PY951" s="2"/>
      <c r="PZ951" s="2"/>
      <c r="QA951" s="2"/>
      <c r="QB951" s="2"/>
      <c r="QC951" s="2"/>
      <c r="QD951" s="2"/>
      <c r="QE951" s="2"/>
      <c r="QF951" s="2"/>
      <c r="QG951" s="2"/>
      <c r="QH951" s="2"/>
      <c r="QI951" s="2"/>
      <c r="QJ951" s="2"/>
      <c r="QK951" s="2"/>
      <c r="QL951" s="2"/>
      <c r="QM951" s="2"/>
      <c r="QN951" s="2"/>
      <c r="QO951" s="2"/>
      <c r="QP951" s="2"/>
      <c r="QQ951" s="2"/>
      <c r="QR951" s="2"/>
      <c r="QS951" s="2"/>
      <c r="QT951" s="2"/>
      <c r="QU951" s="2"/>
      <c r="QV951" s="2"/>
      <c r="QW951" s="2"/>
      <c r="QX951" s="2"/>
      <c r="QY951" s="2"/>
      <c r="QZ951" s="2"/>
      <c r="RA951" s="2"/>
      <c r="RB951" s="2"/>
      <c r="RC951" s="2"/>
      <c r="RD951" s="2"/>
      <c r="RE951" s="2"/>
      <c r="RF951" s="2"/>
      <c r="RG951" s="2"/>
      <c r="RH951" s="2"/>
      <c r="RI951" s="2"/>
      <c r="RJ951" s="2"/>
      <c r="RK951" s="2"/>
      <c r="RL951" s="2"/>
      <c r="RM951" s="2"/>
      <c r="RN951" s="2"/>
      <c r="RO951" s="2"/>
      <c r="RP951" s="2"/>
      <c r="RQ951" s="2"/>
      <c r="RR951" s="2"/>
      <c r="RS951" s="2"/>
      <c r="RT951" s="2"/>
      <c r="RU951" s="2"/>
      <c r="RV951" s="2"/>
      <c r="RW951" s="2"/>
      <c r="RX951" s="2"/>
      <c r="RY951" s="2"/>
      <c r="RZ951" s="2"/>
      <c r="SA951" s="2"/>
      <c r="SB951" s="2"/>
      <c r="SC951" s="2"/>
      <c r="SD951" s="2"/>
      <c r="SE951" s="2"/>
      <c r="SF951" s="2"/>
      <c r="SG951" s="2"/>
      <c r="SH951" s="2"/>
      <c r="SI951" s="2"/>
      <c r="SJ951" s="2"/>
      <c r="SK951" s="2"/>
      <c r="SL951" s="2"/>
      <c r="SM951" s="2"/>
      <c r="SN951" s="2"/>
      <c r="SO951" s="2"/>
      <c r="SP951" s="2"/>
      <c r="SQ951" s="2"/>
      <c r="SR951" s="2"/>
      <c r="SS951" s="2"/>
      <c r="ST951" s="2"/>
      <c r="SU951" s="2"/>
      <c r="SV951" s="2"/>
      <c r="SW951" s="2"/>
      <c r="SX951" s="2"/>
      <c r="SY951" s="2"/>
      <c r="SZ951" s="2"/>
      <c r="TA951" s="2"/>
      <c r="TB951" s="2"/>
      <c r="TC951" s="2"/>
      <c r="TD951" s="2"/>
      <c r="TE951" s="2"/>
      <c r="TF951" s="2"/>
      <c r="TG951" s="2"/>
      <c r="TH951" s="2"/>
      <c r="TI951" s="2"/>
      <c r="TJ951" s="2"/>
      <c r="TK951" s="2"/>
      <c r="TL951" s="2"/>
      <c r="TM951" s="2"/>
      <c r="TN951" s="2"/>
      <c r="TO951" s="2"/>
      <c r="TP951" s="2"/>
      <c r="TQ951" s="2"/>
      <c r="TR951" s="2"/>
      <c r="TS951" s="2"/>
      <c r="TT951" s="2"/>
      <c r="TU951" s="2"/>
      <c r="TV951" s="2"/>
      <c r="TW951" s="2"/>
      <c r="TX951" s="2"/>
      <c r="TY951" s="2"/>
      <c r="TZ951" s="2"/>
      <c r="UA951" s="2"/>
      <c r="UB951" s="2"/>
      <c r="UC951" s="2"/>
      <c r="UD951" s="2"/>
      <c r="UE951" s="2"/>
      <c r="UF951" s="2"/>
      <c r="UG951" s="2"/>
      <c r="UH951" s="2"/>
      <c r="UI951" s="2"/>
      <c r="UJ951" s="2"/>
      <c r="UK951" s="2"/>
      <c r="UL951" s="2"/>
      <c r="UM951" s="2"/>
      <c r="UN951" s="2"/>
      <c r="UO951" s="2"/>
      <c r="UP951" s="2"/>
      <c r="UQ951" s="2"/>
      <c r="UR951" s="2"/>
      <c r="US951" s="2"/>
      <c r="UT951" s="2"/>
      <c r="UU951" s="2"/>
      <c r="UV951" s="2"/>
      <c r="UW951" s="2"/>
      <c r="UX951" s="2"/>
      <c r="UY951" s="2"/>
      <c r="UZ951" s="2"/>
      <c r="VA951" s="2"/>
      <c r="VB951" s="2"/>
      <c r="VC951" s="2"/>
      <c r="VD951" s="2"/>
      <c r="VE951" s="2"/>
      <c r="VF951" s="2"/>
      <c r="VG951" s="2"/>
      <c r="VH951" s="2"/>
      <c r="VI951" s="2"/>
      <c r="VJ951" s="2"/>
      <c r="VK951" s="2"/>
      <c r="VL951" s="2"/>
      <c r="VM951" s="2"/>
      <c r="VN951" s="2"/>
      <c r="VO951" s="2"/>
      <c r="VP951" s="2"/>
      <c r="VQ951" s="2"/>
      <c r="VR951" s="2"/>
      <c r="VS951" s="2"/>
      <c r="VT951" s="2"/>
      <c r="VU951" s="2"/>
      <c r="VV951" s="2"/>
      <c r="VW951" s="2"/>
      <c r="VX951" s="2"/>
      <c r="VY951" s="2"/>
      <c r="VZ951" s="2"/>
      <c r="WA951" s="2"/>
      <c r="WB951" s="2"/>
      <c r="WC951" s="2"/>
      <c r="WD951" s="2"/>
      <c r="WE951" s="2"/>
      <c r="WF951" s="2"/>
      <c r="WG951" s="2"/>
      <c r="WH951" s="2"/>
      <c r="WI951" s="2"/>
      <c r="WJ951" s="2"/>
      <c r="WK951" s="2"/>
      <c r="WL951" s="2"/>
      <c r="WM951" s="2"/>
      <c r="WN951" s="2"/>
      <c r="WO951" s="2"/>
      <c r="WP951" s="2"/>
      <c r="WQ951" s="2"/>
      <c r="WR951" s="2"/>
      <c r="WS951" s="2"/>
      <c r="WT951" s="2"/>
      <c r="WU951" s="2"/>
      <c r="WV951" s="2"/>
      <c r="WW951" s="2"/>
      <c r="WX951" s="2"/>
      <c r="WY951" s="2"/>
      <c r="WZ951" s="2"/>
      <c r="XA951" s="2"/>
      <c r="XB951" s="2"/>
      <c r="XC951" s="2"/>
      <c r="XD951" s="2"/>
      <c r="XE951" s="2"/>
      <c r="XF951" s="2"/>
      <c r="XG951" s="2"/>
      <c r="XH951" s="2"/>
      <c r="XI951" s="2"/>
      <c r="XJ951" s="2"/>
      <c r="XK951" s="2"/>
      <c r="XL951" s="2"/>
      <c r="XM951" s="2"/>
      <c r="XN951" s="2"/>
      <c r="XO951" s="2"/>
      <c r="XP951" s="2"/>
      <c r="XQ951" s="2"/>
      <c r="XR951" s="2"/>
      <c r="XS951" s="2"/>
      <c r="XT951" s="2"/>
      <c r="XU951" s="2"/>
      <c r="XV951" s="2"/>
      <c r="XW951" s="2"/>
      <c r="XX951" s="2"/>
      <c r="XY951" s="2"/>
      <c r="XZ951" s="2"/>
      <c r="YA951" s="2"/>
      <c r="YB951" s="2"/>
      <c r="YC951" s="2"/>
      <c r="YD951" s="2"/>
      <c r="YE951" s="2"/>
      <c r="YF951" s="2"/>
      <c r="YG951" s="2"/>
      <c r="YH951" s="2"/>
      <c r="YI951" s="2"/>
      <c r="YJ951" s="2"/>
      <c r="YK951" s="2"/>
      <c r="YL951" s="2"/>
      <c r="YM951" s="2"/>
      <c r="YN951" s="2"/>
      <c r="YO951" s="2"/>
      <c r="YP951" s="2"/>
      <c r="YQ951" s="2"/>
      <c r="YR951" s="2"/>
      <c r="YS951" s="2"/>
      <c r="YT951" s="2"/>
      <c r="YU951" s="2"/>
      <c r="YV951" s="2"/>
      <c r="YW951" s="2"/>
      <c r="YX951" s="2"/>
      <c r="YY951" s="2"/>
      <c r="YZ951" s="2"/>
      <c r="ZA951" s="2"/>
      <c r="ZB951" s="2"/>
      <c r="ZC951" s="2"/>
      <c r="ZD951" s="2"/>
      <c r="ZE951" s="2"/>
      <c r="ZF951" s="2"/>
      <c r="ZG951" s="2"/>
      <c r="ZH951" s="2"/>
      <c r="ZI951" s="2"/>
      <c r="ZJ951" s="2"/>
      <c r="ZK951" s="2"/>
      <c r="ZL951" s="2"/>
      <c r="ZM951" s="2"/>
      <c r="ZN951" s="2"/>
      <c r="ZO951" s="2"/>
      <c r="ZP951" s="2"/>
      <c r="ZQ951" s="2"/>
      <c r="ZR951" s="2"/>
      <c r="ZS951" s="2"/>
      <c r="ZT951" s="2"/>
      <c r="ZU951" s="2"/>
      <c r="ZV951" s="2"/>
      <c r="ZW951" s="2"/>
      <c r="ZX951" s="2"/>
      <c r="ZY951" s="2"/>
      <c r="ZZ951" s="2"/>
      <c r="AAA951" s="2"/>
      <c r="AAB951" s="2"/>
      <c r="AAC951" s="2"/>
      <c r="AAD951" s="2"/>
      <c r="AAE951" s="2"/>
      <c r="AAF951" s="2"/>
      <c r="AAG951" s="2"/>
      <c r="AAH951" s="2"/>
      <c r="AAI951" s="2"/>
      <c r="AAJ951" s="2"/>
      <c r="AAK951" s="2"/>
      <c r="AAL951" s="2"/>
      <c r="AAM951" s="2"/>
      <c r="AAN951" s="2"/>
      <c r="AAO951" s="2"/>
      <c r="AAP951" s="2"/>
      <c r="AAQ951" s="2"/>
      <c r="AAR951" s="2"/>
      <c r="AAS951" s="2"/>
      <c r="AAT951" s="2"/>
      <c r="AAU951" s="2"/>
      <c r="AAV951" s="2"/>
      <c r="AAW951" s="2"/>
      <c r="AAX951" s="2"/>
      <c r="AAY951" s="2"/>
      <c r="AAZ951" s="2"/>
      <c r="ABA951" s="2"/>
      <c r="ABB951" s="2"/>
      <c r="ABC951" s="2"/>
      <c r="ABD951" s="2"/>
      <c r="ABE951" s="2"/>
      <c r="ABF951" s="2"/>
      <c r="ABG951" s="2"/>
      <c r="ABH951" s="2"/>
      <c r="ABI951" s="2"/>
      <c r="ABJ951" s="2"/>
      <c r="ABK951" s="2"/>
      <c r="ABL951" s="2"/>
      <c r="ABM951" s="2"/>
      <c r="ABN951" s="2"/>
      <c r="ABO951" s="2"/>
      <c r="ABP951" s="2"/>
      <c r="ABQ951" s="2"/>
      <c r="ABR951" s="2"/>
      <c r="ABS951" s="2"/>
      <c r="ABT951" s="2"/>
      <c r="ABU951" s="2"/>
      <c r="ABV951" s="2"/>
      <c r="ABW951" s="2"/>
      <c r="ABX951" s="2"/>
      <c r="ABY951" s="2"/>
      <c r="ABZ951" s="2"/>
      <c r="ACA951" s="2"/>
      <c r="ACB951" s="2"/>
      <c r="ACC951" s="2"/>
      <c r="ACD951" s="2"/>
      <c r="ACE951" s="2"/>
      <c r="ACF951" s="2"/>
      <c r="ACG951" s="2"/>
      <c r="ACH951" s="2"/>
      <c r="ACI951" s="2"/>
      <c r="ACJ951" s="2"/>
      <c r="ACK951" s="2"/>
      <c r="ACL951" s="2"/>
      <c r="ACM951" s="2"/>
      <c r="ACN951" s="2"/>
      <c r="ACO951" s="2"/>
      <c r="ACP951" s="2"/>
      <c r="ACQ951" s="2"/>
      <c r="ACR951" s="2"/>
      <c r="ACS951" s="2"/>
      <c r="ACT951" s="2"/>
      <c r="ACU951" s="2"/>
      <c r="ACV951" s="2"/>
      <c r="ACW951" s="2"/>
      <c r="ACX951" s="2"/>
      <c r="ACY951" s="2"/>
      <c r="ACZ951" s="2"/>
      <c r="ADA951" s="2"/>
      <c r="ADB951" s="2"/>
      <c r="ADC951" s="2"/>
      <c r="ADD951" s="2"/>
      <c r="ADE951" s="2"/>
      <c r="ADF951" s="2"/>
      <c r="ADG951" s="2"/>
      <c r="ADH951" s="2"/>
      <c r="ADI951" s="2"/>
      <c r="ADJ951" s="2"/>
      <c r="ADK951" s="2"/>
      <c r="ADL951" s="2"/>
      <c r="ADM951" s="2"/>
      <c r="ADN951" s="2"/>
      <c r="ADO951" s="2"/>
      <c r="ADP951" s="2"/>
      <c r="ADQ951" s="2"/>
      <c r="ADR951" s="2"/>
      <c r="ADS951" s="2"/>
      <c r="ADT951" s="2"/>
      <c r="ADU951" s="2"/>
      <c r="ADV951" s="2"/>
      <c r="ADW951" s="2"/>
      <c r="ADX951" s="2"/>
      <c r="ADY951" s="2"/>
      <c r="ADZ951" s="2"/>
      <c r="AEA951" s="2"/>
      <c r="AEB951" s="2"/>
      <c r="AEC951" s="2"/>
      <c r="AED951" s="2"/>
      <c r="AEE951" s="2"/>
      <c r="AEF951" s="2"/>
      <c r="AEG951" s="2"/>
      <c r="AEH951" s="2"/>
      <c r="AEI951" s="2"/>
      <c r="AEJ951" s="2"/>
      <c r="AEK951" s="2"/>
      <c r="AEL951" s="2"/>
      <c r="AEM951" s="2"/>
      <c r="AEN951" s="2"/>
      <c r="AEO951" s="2"/>
      <c r="AEP951" s="2"/>
      <c r="AEQ951" s="2"/>
      <c r="AER951" s="2"/>
      <c r="AES951" s="2"/>
      <c r="AET951" s="2"/>
      <c r="AEU951" s="2"/>
      <c r="AEV951" s="2"/>
      <c r="AEW951" s="2"/>
      <c r="AEX951" s="2"/>
      <c r="AEY951" s="2"/>
      <c r="AEZ951" s="2"/>
      <c r="AFA951" s="2"/>
      <c r="AFB951" s="2"/>
      <c r="AFC951" s="2"/>
      <c r="AFD951" s="2"/>
      <c r="AFE951" s="2"/>
      <c r="AFF951" s="2"/>
      <c r="AFG951" s="2"/>
      <c r="AFH951" s="2"/>
      <c r="AFI951" s="2"/>
      <c r="AFJ951" s="2"/>
      <c r="AFK951" s="2"/>
      <c r="AFL951" s="2"/>
      <c r="AFM951" s="2"/>
      <c r="AFN951" s="2"/>
      <c r="AFO951" s="2"/>
      <c r="AFP951" s="2"/>
      <c r="AFQ951" s="2"/>
      <c r="AFR951" s="2"/>
      <c r="AFS951" s="2"/>
      <c r="AFT951" s="2"/>
      <c r="AFU951" s="2"/>
      <c r="AFV951" s="2"/>
      <c r="AFW951" s="2"/>
      <c r="AFX951" s="2"/>
      <c r="AFY951" s="2"/>
      <c r="AFZ951" s="2"/>
      <c r="AGA951" s="2"/>
      <c r="AGB951" s="2"/>
      <c r="AGC951" s="2"/>
      <c r="AGD951" s="2"/>
      <c r="AGE951" s="2"/>
      <c r="AGF951" s="2"/>
      <c r="AGG951" s="2"/>
      <c r="AGH951" s="2"/>
      <c r="AGI951" s="2"/>
      <c r="AGJ951" s="2"/>
      <c r="AGK951" s="2"/>
      <c r="AGL951" s="2"/>
      <c r="AGM951" s="2"/>
      <c r="AGN951" s="2"/>
      <c r="AGO951" s="2"/>
      <c r="AGP951" s="2"/>
      <c r="AGQ951" s="2"/>
      <c r="AGR951" s="2"/>
      <c r="AGS951" s="2"/>
      <c r="AGT951" s="2"/>
      <c r="AGU951" s="2"/>
      <c r="AGV951" s="2"/>
      <c r="AGW951" s="2"/>
      <c r="AGX951" s="2"/>
      <c r="AGY951" s="2"/>
      <c r="AGZ951" s="2"/>
      <c r="AHA951" s="2"/>
      <c r="AHB951" s="2"/>
      <c r="AHC951" s="2"/>
      <c r="AHD951" s="2"/>
      <c r="AHE951" s="2"/>
      <c r="AHF951" s="2"/>
      <c r="AHG951" s="2"/>
      <c r="AHH951" s="2"/>
      <c r="AHI951" s="2"/>
      <c r="AHJ951" s="2"/>
      <c r="AHK951" s="2"/>
      <c r="AHL951" s="2"/>
      <c r="AHM951" s="2"/>
      <c r="AHN951" s="2"/>
      <c r="AHO951" s="2"/>
      <c r="AHP951" s="2"/>
      <c r="AHQ951" s="2"/>
      <c r="AHR951" s="2"/>
      <c r="AHS951" s="2"/>
      <c r="AHT951" s="2"/>
      <c r="AHU951" s="2"/>
      <c r="AHV951" s="2"/>
      <c r="AHW951" s="2"/>
      <c r="AHX951" s="2"/>
      <c r="AHY951" s="2"/>
      <c r="AHZ951" s="2"/>
      <c r="AIA951" s="2"/>
      <c r="AIB951" s="2"/>
      <c r="AIC951" s="2"/>
      <c r="AID951" s="2"/>
      <c r="AIE951" s="2"/>
      <c r="AIF951" s="2"/>
      <c r="AIG951" s="2"/>
      <c r="AIH951" s="2"/>
      <c r="AII951" s="2"/>
      <c r="AIJ951" s="2"/>
      <c r="AIK951" s="2"/>
      <c r="AIL951" s="2"/>
      <c r="AIM951" s="2"/>
      <c r="AIN951" s="2"/>
      <c r="AIO951" s="2"/>
      <c r="AIP951" s="2"/>
      <c r="AIQ951" s="2"/>
      <c r="AIR951" s="2"/>
      <c r="AIS951" s="2"/>
      <c r="AIT951" s="2"/>
      <c r="AIU951" s="2"/>
      <c r="AIV951" s="2"/>
      <c r="AIW951" s="2"/>
      <c r="AIX951" s="2"/>
      <c r="AIY951" s="2"/>
      <c r="AIZ951" s="2"/>
      <c r="AJA951" s="2"/>
      <c r="AJB951" s="2"/>
      <c r="AJC951" s="2"/>
      <c r="AJD951" s="2"/>
      <c r="AJE951" s="2"/>
      <c r="AJF951" s="2"/>
      <c r="AJG951" s="2"/>
      <c r="AJH951" s="2"/>
      <c r="AJI951" s="2"/>
      <c r="AJJ951" s="2"/>
      <c r="AJK951" s="2"/>
      <c r="AJL951" s="2"/>
      <c r="AJM951" s="2"/>
      <c r="AJN951" s="2"/>
      <c r="AJO951" s="2"/>
      <c r="AJP951" s="2"/>
      <c r="AJQ951" s="2"/>
      <c r="AJR951" s="2"/>
      <c r="AJS951" s="2"/>
      <c r="AJT951" s="2"/>
      <c r="AJU951" s="2"/>
      <c r="AJV951" s="2"/>
      <c r="AJW951" s="2"/>
      <c r="AJX951" s="2"/>
      <c r="AJY951" s="2"/>
      <c r="AJZ951" s="2"/>
      <c r="AKA951" s="2"/>
      <c r="AKB951" s="2"/>
      <c r="AKC951" s="2"/>
      <c r="AKD951" s="2"/>
      <c r="AKE951" s="2"/>
      <c r="AKF951" s="2"/>
      <c r="AKG951" s="2"/>
      <c r="AKH951" s="2"/>
      <c r="AKI951" s="2"/>
      <c r="AKJ951" s="2"/>
      <c r="AKK951" s="2"/>
      <c r="AKL951" s="2"/>
      <c r="AKM951" s="2"/>
      <c r="AKN951" s="2"/>
      <c r="AKO951" s="2"/>
      <c r="AKP951" s="2"/>
      <c r="AKQ951" s="2"/>
      <c r="AKR951" s="2"/>
      <c r="AKS951" s="2"/>
      <c r="AKT951" s="2"/>
      <c r="AKU951" s="2"/>
      <c r="AKV951" s="2"/>
      <c r="AKW951" s="2"/>
      <c r="AKX951" s="2"/>
      <c r="AKY951" s="2"/>
      <c r="AKZ951" s="2"/>
      <c r="ALA951" s="2"/>
      <c r="ALB951" s="2"/>
      <c r="ALC951" s="2"/>
      <c r="ALD951" s="2"/>
      <c r="ALE951" s="2"/>
      <c r="ALF951" s="2"/>
      <c r="ALG951" s="2"/>
      <c r="ALH951" s="2"/>
      <c r="ALI951" s="2"/>
      <c r="ALJ951" s="2"/>
      <c r="ALK951" s="2"/>
      <c r="ALL951" s="2"/>
      <c r="ALM951" s="2"/>
      <c r="ALN951" s="2"/>
      <c r="ALO951" s="2"/>
      <c r="ALP951" s="2"/>
      <c r="ALQ951" s="2"/>
      <c r="ALR951" s="2"/>
      <c r="ALS951" s="2"/>
      <c r="ALT951" s="2"/>
      <c r="ALU951" s="2"/>
      <c r="ALV951" s="2"/>
      <c r="ALW951" s="2"/>
      <c r="ALX951" s="2"/>
      <c r="ALY951" s="2"/>
      <c r="ALZ951" s="2"/>
      <c r="AMA951" s="2"/>
      <c r="AMB951" s="2"/>
      <c r="AMC951" s="2"/>
      <c r="AMD951" s="2"/>
      <c r="AME951" s="2"/>
      <c r="AMF951" s="2"/>
      <c r="AMG951" s="2"/>
      <c r="AMH951" s="2"/>
      <c r="AMI951" s="2"/>
      <c r="AMJ951" s="2"/>
    </row>
    <row r="952" s="1" customFormat="1" ht="27.75" customHeight="1" spans="1:102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  <c r="KE952" s="2"/>
      <c r="KF952" s="2"/>
      <c r="KG952" s="2"/>
      <c r="KH952" s="2"/>
      <c r="KI952" s="2"/>
      <c r="KJ952" s="2"/>
      <c r="KK952" s="2"/>
      <c r="KL952" s="2"/>
      <c r="KM952" s="2"/>
      <c r="KN952" s="2"/>
      <c r="KO952" s="2"/>
      <c r="KP952" s="2"/>
      <c r="KQ952" s="2"/>
      <c r="KR952" s="2"/>
      <c r="KS952" s="2"/>
      <c r="KT952" s="2"/>
      <c r="KU952" s="2"/>
      <c r="KV952" s="2"/>
      <c r="KW952" s="2"/>
      <c r="KX952" s="2"/>
      <c r="KY952" s="2"/>
      <c r="KZ952" s="2"/>
      <c r="LA952" s="2"/>
      <c r="LB952" s="2"/>
      <c r="LC952" s="2"/>
      <c r="LD952" s="2"/>
      <c r="LE952" s="2"/>
      <c r="LF952" s="2"/>
      <c r="LG952" s="2"/>
      <c r="LH952" s="2"/>
      <c r="LI952" s="2"/>
      <c r="LJ952" s="2"/>
      <c r="LK952" s="2"/>
      <c r="LL952" s="2"/>
      <c r="LM952" s="2"/>
      <c r="LN952" s="2"/>
      <c r="LO952" s="2"/>
      <c r="LP952" s="2"/>
      <c r="LQ952" s="2"/>
      <c r="LR952" s="2"/>
      <c r="LS952" s="2"/>
      <c r="LT952" s="2"/>
      <c r="LU952" s="2"/>
      <c r="LV952" s="2"/>
      <c r="LW952" s="2"/>
      <c r="LX952" s="2"/>
      <c r="LY952" s="2"/>
      <c r="LZ952" s="2"/>
      <c r="MA952" s="2"/>
      <c r="MB952" s="2"/>
      <c r="MC952" s="2"/>
      <c r="MD952" s="2"/>
      <c r="ME952" s="2"/>
      <c r="MF952" s="2"/>
      <c r="MG952" s="2"/>
      <c r="MH952" s="2"/>
      <c r="MI952" s="2"/>
      <c r="MJ952" s="2"/>
      <c r="MK952" s="2"/>
      <c r="ML952" s="2"/>
      <c r="MM952" s="2"/>
      <c r="MN952" s="2"/>
      <c r="MO952" s="2"/>
      <c r="MP952" s="2"/>
      <c r="MQ952" s="2"/>
      <c r="MR952" s="2"/>
      <c r="MS952" s="2"/>
      <c r="MT952" s="2"/>
      <c r="MU952" s="2"/>
      <c r="MV952" s="2"/>
      <c r="MW952" s="2"/>
      <c r="MX952" s="2"/>
      <c r="MY952" s="2"/>
      <c r="MZ952" s="2"/>
      <c r="NA952" s="2"/>
      <c r="NB952" s="2"/>
      <c r="NC952" s="2"/>
      <c r="ND952" s="2"/>
      <c r="NE952" s="2"/>
      <c r="NF952" s="2"/>
      <c r="NG952" s="2"/>
      <c r="NH952" s="2"/>
      <c r="NI952" s="2"/>
      <c r="NJ952" s="2"/>
      <c r="NK952" s="2"/>
      <c r="NL952" s="2"/>
      <c r="NM952" s="2"/>
      <c r="NN952" s="2"/>
      <c r="NO952" s="2"/>
      <c r="NP952" s="2"/>
      <c r="NQ952" s="2"/>
      <c r="NR952" s="2"/>
      <c r="NS952" s="2"/>
      <c r="NT952" s="2"/>
      <c r="NU952" s="2"/>
      <c r="NV952" s="2"/>
      <c r="NW952" s="2"/>
      <c r="NX952" s="2"/>
      <c r="NY952" s="2"/>
      <c r="NZ952" s="2"/>
      <c r="OA952" s="2"/>
      <c r="OB952" s="2"/>
      <c r="OC952" s="2"/>
      <c r="OD952" s="2"/>
      <c r="OE952" s="2"/>
      <c r="OF952" s="2"/>
      <c r="OG952" s="2"/>
      <c r="OH952" s="2"/>
      <c r="OI952" s="2"/>
      <c r="OJ952" s="2"/>
      <c r="OK952" s="2"/>
      <c r="OL952" s="2"/>
      <c r="OM952" s="2"/>
      <c r="ON952" s="2"/>
      <c r="OO952" s="2"/>
      <c r="OP952" s="2"/>
      <c r="OQ952" s="2"/>
      <c r="OR952" s="2"/>
      <c r="OS952" s="2"/>
      <c r="OT952" s="2"/>
      <c r="OU952" s="2"/>
      <c r="OV952" s="2"/>
      <c r="OW952" s="2"/>
      <c r="OX952" s="2"/>
      <c r="OY952" s="2"/>
      <c r="OZ952" s="2"/>
      <c r="PA952" s="2"/>
      <c r="PB952" s="2"/>
      <c r="PC952" s="2"/>
      <c r="PD952" s="2"/>
      <c r="PE952" s="2"/>
      <c r="PF952" s="2"/>
      <c r="PG952" s="2"/>
      <c r="PH952" s="2"/>
      <c r="PI952" s="2"/>
      <c r="PJ952" s="2"/>
      <c r="PK952" s="2"/>
      <c r="PL952" s="2"/>
      <c r="PM952" s="2"/>
      <c r="PN952" s="2"/>
      <c r="PO952" s="2"/>
      <c r="PP952" s="2"/>
      <c r="PQ952" s="2"/>
      <c r="PR952" s="2"/>
      <c r="PS952" s="2"/>
      <c r="PT952" s="2"/>
      <c r="PU952" s="2"/>
      <c r="PV952" s="2"/>
      <c r="PW952" s="2"/>
      <c r="PX952" s="2"/>
      <c r="PY952" s="2"/>
      <c r="PZ952" s="2"/>
      <c r="QA952" s="2"/>
      <c r="QB952" s="2"/>
      <c r="QC952" s="2"/>
      <c r="QD952" s="2"/>
      <c r="QE952" s="2"/>
      <c r="QF952" s="2"/>
      <c r="QG952" s="2"/>
      <c r="QH952" s="2"/>
      <c r="QI952" s="2"/>
      <c r="QJ952" s="2"/>
      <c r="QK952" s="2"/>
      <c r="QL952" s="2"/>
      <c r="QM952" s="2"/>
      <c r="QN952" s="2"/>
      <c r="QO952" s="2"/>
      <c r="QP952" s="2"/>
      <c r="QQ952" s="2"/>
      <c r="QR952" s="2"/>
      <c r="QS952" s="2"/>
      <c r="QT952" s="2"/>
      <c r="QU952" s="2"/>
      <c r="QV952" s="2"/>
      <c r="QW952" s="2"/>
      <c r="QX952" s="2"/>
      <c r="QY952" s="2"/>
      <c r="QZ952" s="2"/>
      <c r="RA952" s="2"/>
      <c r="RB952" s="2"/>
      <c r="RC952" s="2"/>
      <c r="RD952" s="2"/>
      <c r="RE952" s="2"/>
      <c r="RF952" s="2"/>
      <c r="RG952" s="2"/>
      <c r="RH952" s="2"/>
      <c r="RI952" s="2"/>
      <c r="RJ952" s="2"/>
      <c r="RK952" s="2"/>
      <c r="RL952" s="2"/>
      <c r="RM952" s="2"/>
      <c r="RN952" s="2"/>
      <c r="RO952" s="2"/>
      <c r="RP952" s="2"/>
      <c r="RQ952" s="2"/>
      <c r="RR952" s="2"/>
      <c r="RS952" s="2"/>
      <c r="RT952" s="2"/>
      <c r="RU952" s="2"/>
      <c r="RV952" s="2"/>
      <c r="RW952" s="2"/>
      <c r="RX952" s="2"/>
      <c r="RY952" s="2"/>
      <c r="RZ952" s="2"/>
      <c r="SA952" s="2"/>
      <c r="SB952" s="2"/>
      <c r="SC952" s="2"/>
      <c r="SD952" s="2"/>
      <c r="SE952" s="2"/>
      <c r="SF952" s="2"/>
      <c r="SG952" s="2"/>
      <c r="SH952" s="2"/>
      <c r="SI952" s="2"/>
      <c r="SJ952" s="2"/>
      <c r="SK952" s="2"/>
      <c r="SL952" s="2"/>
      <c r="SM952" s="2"/>
      <c r="SN952" s="2"/>
      <c r="SO952" s="2"/>
      <c r="SP952" s="2"/>
      <c r="SQ952" s="2"/>
      <c r="SR952" s="2"/>
      <c r="SS952" s="2"/>
      <c r="ST952" s="2"/>
      <c r="SU952" s="2"/>
      <c r="SV952" s="2"/>
      <c r="SW952" s="2"/>
      <c r="SX952" s="2"/>
      <c r="SY952" s="2"/>
      <c r="SZ952" s="2"/>
      <c r="TA952" s="2"/>
      <c r="TB952" s="2"/>
      <c r="TC952" s="2"/>
      <c r="TD952" s="2"/>
      <c r="TE952" s="2"/>
      <c r="TF952" s="2"/>
      <c r="TG952" s="2"/>
      <c r="TH952" s="2"/>
      <c r="TI952" s="2"/>
      <c r="TJ952" s="2"/>
      <c r="TK952" s="2"/>
      <c r="TL952" s="2"/>
      <c r="TM952" s="2"/>
      <c r="TN952" s="2"/>
      <c r="TO952" s="2"/>
      <c r="TP952" s="2"/>
      <c r="TQ952" s="2"/>
      <c r="TR952" s="2"/>
      <c r="TS952" s="2"/>
      <c r="TT952" s="2"/>
      <c r="TU952" s="2"/>
      <c r="TV952" s="2"/>
      <c r="TW952" s="2"/>
      <c r="TX952" s="2"/>
      <c r="TY952" s="2"/>
      <c r="TZ952" s="2"/>
      <c r="UA952" s="2"/>
      <c r="UB952" s="2"/>
      <c r="UC952" s="2"/>
      <c r="UD952" s="2"/>
      <c r="UE952" s="2"/>
      <c r="UF952" s="2"/>
      <c r="UG952" s="2"/>
      <c r="UH952" s="2"/>
      <c r="UI952" s="2"/>
      <c r="UJ952" s="2"/>
      <c r="UK952" s="2"/>
      <c r="UL952" s="2"/>
      <c r="UM952" s="2"/>
      <c r="UN952" s="2"/>
      <c r="UO952" s="2"/>
      <c r="UP952" s="2"/>
      <c r="UQ952" s="2"/>
      <c r="UR952" s="2"/>
      <c r="US952" s="2"/>
      <c r="UT952" s="2"/>
      <c r="UU952" s="2"/>
      <c r="UV952" s="2"/>
      <c r="UW952" s="2"/>
      <c r="UX952" s="2"/>
      <c r="UY952" s="2"/>
      <c r="UZ952" s="2"/>
      <c r="VA952" s="2"/>
      <c r="VB952" s="2"/>
      <c r="VC952" s="2"/>
      <c r="VD952" s="2"/>
      <c r="VE952" s="2"/>
      <c r="VF952" s="2"/>
      <c r="VG952" s="2"/>
      <c r="VH952" s="2"/>
      <c r="VI952" s="2"/>
      <c r="VJ952" s="2"/>
      <c r="VK952" s="2"/>
      <c r="VL952" s="2"/>
      <c r="VM952" s="2"/>
      <c r="VN952" s="2"/>
      <c r="VO952" s="2"/>
      <c r="VP952" s="2"/>
      <c r="VQ952" s="2"/>
      <c r="VR952" s="2"/>
      <c r="VS952" s="2"/>
      <c r="VT952" s="2"/>
      <c r="VU952" s="2"/>
      <c r="VV952" s="2"/>
      <c r="VW952" s="2"/>
      <c r="VX952" s="2"/>
      <c r="VY952" s="2"/>
      <c r="VZ952" s="2"/>
      <c r="WA952" s="2"/>
      <c r="WB952" s="2"/>
      <c r="WC952" s="2"/>
      <c r="WD952" s="2"/>
      <c r="WE952" s="2"/>
      <c r="WF952" s="2"/>
      <c r="WG952" s="2"/>
      <c r="WH952" s="2"/>
      <c r="WI952" s="2"/>
      <c r="WJ952" s="2"/>
      <c r="WK952" s="2"/>
      <c r="WL952" s="2"/>
      <c r="WM952" s="2"/>
      <c r="WN952" s="2"/>
      <c r="WO952" s="2"/>
      <c r="WP952" s="2"/>
      <c r="WQ952" s="2"/>
      <c r="WR952" s="2"/>
      <c r="WS952" s="2"/>
      <c r="WT952" s="2"/>
      <c r="WU952" s="2"/>
      <c r="WV952" s="2"/>
      <c r="WW952" s="2"/>
      <c r="WX952" s="2"/>
      <c r="WY952" s="2"/>
      <c r="WZ952" s="2"/>
      <c r="XA952" s="2"/>
      <c r="XB952" s="2"/>
      <c r="XC952" s="2"/>
      <c r="XD952" s="2"/>
      <c r="XE952" s="2"/>
      <c r="XF952" s="2"/>
      <c r="XG952" s="2"/>
      <c r="XH952" s="2"/>
      <c r="XI952" s="2"/>
      <c r="XJ952" s="2"/>
      <c r="XK952" s="2"/>
      <c r="XL952" s="2"/>
      <c r="XM952" s="2"/>
      <c r="XN952" s="2"/>
      <c r="XO952" s="2"/>
      <c r="XP952" s="2"/>
      <c r="XQ952" s="2"/>
      <c r="XR952" s="2"/>
      <c r="XS952" s="2"/>
      <c r="XT952" s="2"/>
      <c r="XU952" s="2"/>
      <c r="XV952" s="2"/>
      <c r="XW952" s="2"/>
      <c r="XX952" s="2"/>
      <c r="XY952" s="2"/>
      <c r="XZ952" s="2"/>
      <c r="YA952" s="2"/>
      <c r="YB952" s="2"/>
      <c r="YC952" s="2"/>
      <c r="YD952" s="2"/>
      <c r="YE952" s="2"/>
      <c r="YF952" s="2"/>
      <c r="YG952" s="2"/>
      <c r="YH952" s="2"/>
      <c r="YI952" s="2"/>
      <c r="YJ952" s="2"/>
      <c r="YK952" s="2"/>
      <c r="YL952" s="2"/>
      <c r="YM952" s="2"/>
      <c r="YN952" s="2"/>
      <c r="YO952" s="2"/>
      <c r="YP952" s="2"/>
      <c r="YQ952" s="2"/>
      <c r="YR952" s="2"/>
      <c r="YS952" s="2"/>
      <c r="YT952" s="2"/>
      <c r="YU952" s="2"/>
      <c r="YV952" s="2"/>
      <c r="YW952" s="2"/>
      <c r="YX952" s="2"/>
      <c r="YY952" s="2"/>
      <c r="YZ952" s="2"/>
      <c r="ZA952" s="2"/>
      <c r="ZB952" s="2"/>
      <c r="ZC952" s="2"/>
      <c r="ZD952" s="2"/>
      <c r="ZE952" s="2"/>
      <c r="ZF952" s="2"/>
      <c r="ZG952" s="2"/>
      <c r="ZH952" s="2"/>
      <c r="ZI952" s="2"/>
      <c r="ZJ952" s="2"/>
      <c r="ZK952" s="2"/>
      <c r="ZL952" s="2"/>
      <c r="ZM952" s="2"/>
      <c r="ZN952" s="2"/>
      <c r="ZO952" s="2"/>
      <c r="ZP952" s="2"/>
      <c r="ZQ952" s="2"/>
      <c r="ZR952" s="2"/>
      <c r="ZS952" s="2"/>
      <c r="ZT952" s="2"/>
      <c r="ZU952" s="2"/>
      <c r="ZV952" s="2"/>
      <c r="ZW952" s="2"/>
      <c r="ZX952" s="2"/>
      <c r="ZY952" s="2"/>
      <c r="ZZ952" s="2"/>
      <c r="AAA952" s="2"/>
      <c r="AAB952" s="2"/>
      <c r="AAC952" s="2"/>
      <c r="AAD952" s="2"/>
      <c r="AAE952" s="2"/>
      <c r="AAF952" s="2"/>
      <c r="AAG952" s="2"/>
      <c r="AAH952" s="2"/>
      <c r="AAI952" s="2"/>
      <c r="AAJ952" s="2"/>
      <c r="AAK952" s="2"/>
      <c r="AAL952" s="2"/>
      <c r="AAM952" s="2"/>
      <c r="AAN952" s="2"/>
      <c r="AAO952" s="2"/>
      <c r="AAP952" s="2"/>
      <c r="AAQ952" s="2"/>
      <c r="AAR952" s="2"/>
      <c r="AAS952" s="2"/>
      <c r="AAT952" s="2"/>
      <c r="AAU952" s="2"/>
      <c r="AAV952" s="2"/>
      <c r="AAW952" s="2"/>
      <c r="AAX952" s="2"/>
      <c r="AAY952" s="2"/>
      <c r="AAZ952" s="2"/>
      <c r="ABA952" s="2"/>
      <c r="ABB952" s="2"/>
      <c r="ABC952" s="2"/>
      <c r="ABD952" s="2"/>
      <c r="ABE952" s="2"/>
      <c r="ABF952" s="2"/>
      <c r="ABG952" s="2"/>
      <c r="ABH952" s="2"/>
      <c r="ABI952" s="2"/>
      <c r="ABJ952" s="2"/>
      <c r="ABK952" s="2"/>
      <c r="ABL952" s="2"/>
      <c r="ABM952" s="2"/>
      <c r="ABN952" s="2"/>
      <c r="ABO952" s="2"/>
      <c r="ABP952" s="2"/>
      <c r="ABQ952" s="2"/>
      <c r="ABR952" s="2"/>
      <c r="ABS952" s="2"/>
      <c r="ABT952" s="2"/>
      <c r="ABU952" s="2"/>
      <c r="ABV952" s="2"/>
      <c r="ABW952" s="2"/>
      <c r="ABX952" s="2"/>
      <c r="ABY952" s="2"/>
      <c r="ABZ952" s="2"/>
      <c r="ACA952" s="2"/>
      <c r="ACB952" s="2"/>
      <c r="ACC952" s="2"/>
      <c r="ACD952" s="2"/>
      <c r="ACE952" s="2"/>
      <c r="ACF952" s="2"/>
      <c r="ACG952" s="2"/>
      <c r="ACH952" s="2"/>
      <c r="ACI952" s="2"/>
      <c r="ACJ952" s="2"/>
      <c r="ACK952" s="2"/>
      <c r="ACL952" s="2"/>
      <c r="ACM952" s="2"/>
      <c r="ACN952" s="2"/>
      <c r="ACO952" s="2"/>
      <c r="ACP952" s="2"/>
      <c r="ACQ952" s="2"/>
      <c r="ACR952" s="2"/>
      <c r="ACS952" s="2"/>
      <c r="ACT952" s="2"/>
      <c r="ACU952" s="2"/>
      <c r="ACV952" s="2"/>
      <c r="ACW952" s="2"/>
      <c r="ACX952" s="2"/>
      <c r="ACY952" s="2"/>
      <c r="ACZ952" s="2"/>
      <c r="ADA952" s="2"/>
      <c r="ADB952" s="2"/>
      <c r="ADC952" s="2"/>
      <c r="ADD952" s="2"/>
      <c r="ADE952" s="2"/>
      <c r="ADF952" s="2"/>
      <c r="ADG952" s="2"/>
      <c r="ADH952" s="2"/>
      <c r="ADI952" s="2"/>
      <c r="ADJ952" s="2"/>
      <c r="ADK952" s="2"/>
      <c r="ADL952" s="2"/>
      <c r="ADM952" s="2"/>
      <c r="ADN952" s="2"/>
      <c r="ADO952" s="2"/>
      <c r="ADP952" s="2"/>
      <c r="ADQ952" s="2"/>
      <c r="ADR952" s="2"/>
      <c r="ADS952" s="2"/>
      <c r="ADT952" s="2"/>
      <c r="ADU952" s="2"/>
      <c r="ADV952" s="2"/>
      <c r="ADW952" s="2"/>
      <c r="ADX952" s="2"/>
      <c r="ADY952" s="2"/>
      <c r="ADZ952" s="2"/>
      <c r="AEA952" s="2"/>
      <c r="AEB952" s="2"/>
      <c r="AEC952" s="2"/>
      <c r="AED952" s="2"/>
      <c r="AEE952" s="2"/>
      <c r="AEF952" s="2"/>
      <c r="AEG952" s="2"/>
      <c r="AEH952" s="2"/>
      <c r="AEI952" s="2"/>
      <c r="AEJ952" s="2"/>
      <c r="AEK952" s="2"/>
      <c r="AEL952" s="2"/>
      <c r="AEM952" s="2"/>
      <c r="AEN952" s="2"/>
      <c r="AEO952" s="2"/>
      <c r="AEP952" s="2"/>
      <c r="AEQ952" s="2"/>
      <c r="AER952" s="2"/>
      <c r="AES952" s="2"/>
      <c r="AET952" s="2"/>
      <c r="AEU952" s="2"/>
      <c r="AEV952" s="2"/>
      <c r="AEW952" s="2"/>
      <c r="AEX952" s="2"/>
      <c r="AEY952" s="2"/>
      <c r="AEZ952" s="2"/>
      <c r="AFA952" s="2"/>
      <c r="AFB952" s="2"/>
      <c r="AFC952" s="2"/>
      <c r="AFD952" s="2"/>
      <c r="AFE952" s="2"/>
      <c r="AFF952" s="2"/>
      <c r="AFG952" s="2"/>
      <c r="AFH952" s="2"/>
      <c r="AFI952" s="2"/>
      <c r="AFJ952" s="2"/>
      <c r="AFK952" s="2"/>
      <c r="AFL952" s="2"/>
      <c r="AFM952" s="2"/>
      <c r="AFN952" s="2"/>
      <c r="AFO952" s="2"/>
      <c r="AFP952" s="2"/>
      <c r="AFQ952" s="2"/>
      <c r="AFR952" s="2"/>
      <c r="AFS952" s="2"/>
      <c r="AFT952" s="2"/>
      <c r="AFU952" s="2"/>
      <c r="AFV952" s="2"/>
      <c r="AFW952" s="2"/>
      <c r="AFX952" s="2"/>
      <c r="AFY952" s="2"/>
      <c r="AFZ952" s="2"/>
      <c r="AGA952" s="2"/>
      <c r="AGB952" s="2"/>
      <c r="AGC952" s="2"/>
      <c r="AGD952" s="2"/>
      <c r="AGE952" s="2"/>
      <c r="AGF952" s="2"/>
      <c r="AGG952" s="2"/>
      <c r="AGH952" s="2"/>
      <c r="AGI952" s="2"/>
      <c r="AGJ952" s="2"/>
      <c r="AGK952" s="2"/>
      <c r="AGL952" s="2"/>
      <c r="AGM952" s="2"/>
      <c r="AGN952" s="2"/>
      <c r="AGO952" s="2"/>
      <c r="AGP952" s="2"/>
      <c r="AGQ952" s="2"/>
      <c r="AGR952" s="2"/>
      <c r="AGS952" s="2"/>
      <c r="AGT952" s="2"/>
      <c r="AGU952" s="2"/>
      <c r="AGV952" s="2"/>
      <c r="AGW952" s="2"/>
      <c r="AGX952" s="2"/>
      <c r="AGY952" s="2"/>
      <c r="AGZ952" s="2"/>
      <c r="AHA952" s="2"/>
      <c r="AHB952" s="2"/>
      <c r="AHC952" s="2"/>
      <c r="AHD952" s="2"/>
      <c r="AHE952" s="2"/>
      <c r="AHF952" s="2"/>
      <c r="AHG952" s="2"/>
      <c r="AHH952" s="2"/>
      <c r="AHI952" s="2"/>
      <c r="AHJ952" s="2"/>
      <c r="AHK952" s="2"/>
      <c r="AHL952" s="2"/>
      <c r="AHM952" s="2"/>
      <c r="AHN952" s="2"/>
      <c r="AHO952" s="2"/>
      <c r="AHP952" s="2"/>
      <c r="AHQ952" s="2"/>
      <c r="AHR952" s="2"/>
      <c r="AHS952" s="2"/>
      <c r="AHT952" s="2"/>
      <c r="AHU952" s="2"/>
      <c r="AHV952" s="2"/>
      <c r="AHW952" s="2"/>
      <c r="AHX952" s="2"/>
      <c r="AHY952" s="2"/>
      <c r="AHZ952" s="2"/>
      <c r="AIA952" s="2"/>
      <c r="AIB952" s="2"/>
      <c r="AIC952" s="2"/>
      <c r="AID952" s="2"/>
      <c r="AIE952" s="2"/>
      <c r="AIF952" s="2"/>
      <c r="AIG952" s="2"/>
      <c r="AIH952" s="2"/>
      <c r="AII952" s="2"/>
      <c r="AIJ952" s="2"/>
      <c r="AIK952" s="2"/>
      <c r="AIL952" s="2"/>
      <c r="AIM952" s="2"/>
      <c r="AIN952" s="2"/>
      <c r="AIO952" s="2"/>
      <c r="AIP952" s="2"/>
      <c r="AIQ952" s="2"/>
      <c r="AIR952" s="2"/>
      <c r="AIS952" s="2"/>
      <c r="AIT952" s="2"/>
      <c r="AIU952" s="2"/>
      <c r="AIV952" s="2"/>
      <c r="AIW952" s="2"/>
      <c r="AIX952" s="2"/>
      <c r="AIY952" s="2"/>
      <c r="AIZ952" s="2"/>
      <c r="AJA952" s="2"/>
      <c r="AJB952" s="2"/>
      <c r="AJC952" s="2"/>
      <c r="AJD952" s="2"/>
      <c r="AJE952" s="2"/>
      <c r="AJF952" s="2"/>
      <c r="AJG952" s="2"/>
      <c r="AJH952" s="2"/>
      <c r="AJI952" s="2"/>
      <c r="AJJ952" s="2"/>
      <c r="AJK952" s="2"/>
      <c r="AJL952" s="2"/>
      <c r="AJM952" s="2"/>
      <c r="AJN952" s="2"/>
      <c r="AJO952" s="2"/>
      <c r="AJP952" s="2"/>
      <c r="AJQ952" s="2"/>
      <c r="AJR952" s="2"/>
      <c r="AJS952" s="2"/>
      <c r="AJT952" s="2"/>
      <c r="AJU952" s="2"/>
      <c r="AJV952" s="2"/>
      <c r="AJW952" s="2"/>
      <c r="AJX952" s="2"/>
      <c r="AJY952" s="2"/>
      <c r="AJZ952" s="2"/>
      <c r="AKA952" s="2"/>
      <c r="AKB952" s="2"/>
      <c r="AKC952" s="2"/>
      <c r="AKD952" s="2"/>
      <c r="AKE952" s="2"/>
      <c r="AKF952" s="2"/>
      <c r="AKG952" s="2"/>
      <c r="AKH952" s="2"/>
      <c r="AKI952" s="2"/>
      <c r="AKJ952" s="2"/>
      <c r="AKK952" s="2"/>
      <c r="AKL952" s="2"/>
      <c r="AKM952" s="2"/>
      <c r="AKN952" s="2"/>
      <c r="AKO952" s="2"/>
      <c r="AKP952" s="2"/>
      <c r="AKQ952" s="2"/>
      <c r="AKR952" s="2"/>
      <c r="AKS952" s="2"/>
      <c r="AKT952" s="2"/>
      <c r="AKU952" s="2"/>
      <c r="AKV952" s="2"/>
      <c r="AKW952" s="2"/>
      <c r="AKX952" s="2"/>
      <c r="AKY952" s="2"/>
      <c r="AKZ952" s="2"/>
      <c r="ALA952" s="2"/>
      <c r="ALB952" s="2"/>
      <c r="ALC952" s="2"/>
      <c r="ALD952" s="2"/>
      <c r="ALE952" s="2"/>
      <c r="ALF952" s="2"/>
      <c r="ALG952" s="2"/>
      <c r="ALH952" s="2"/>
      <c r="ALI952" s="2"/>
      <c r="ALJ952" s="2"/>
      <c r="ALK952" s="2"/>
      <c r="ALL952" s="2"/>
      <c r="ALM952" s="2"/>
      <c r="ALN952" s="2"/>
      <c r="ALO952" s="2"/>
      <c r="ALP952" s="2"/>
      <c r="ALQ952" s="2"/>
      <c r="ALR952" s="2"/>
      <c r="ALS952" s="2"/>
      <c r="ALT952" s="2"/>
      <c r="ALU952" s="2"/>
      <c r="ALV952" s="2"/>
      <c r="ALW952" s="2"/>
      <c r="ALX952" s="2"/>
      <c r="ALY952" s="2"/>
      <c r="ALZ952" s="2"/>
      <c r="AMA952" s="2"/>
      <c r="AMB952" s="2"/>
      <c r="AMC952" s="2"/>
      <c r="AMD952" s="2"/>
      <c r="AME952" s="2"/>
      <c r="AMF952" s="2"/>
      <c r="AMG952" s="2"/>
      <c r="AMH952" s="2"/>
      <c r="AMI952" s="2"/>
      <c r="AMJ952" s="2"/>
    </row>
    <row r="953" s="1" customFormat="1" ht="27.75" customHeight="1" spans="1:102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  <c r="KE953" s="2"/>
      <c r="KF953" s="2"/>
      <c r="KG953" s="2"/>
      <c r="KH953" s="2"/>
      <c r="KI953" s="2"/>
      <c r="KJ953" s="2"/>
      <c r="KK953" s="2"/>
      <c r="KL953" s="2"/>
      <c r="KM953" s="2"/>
      <c r="KN953" s="2"/>
      <c r="KO953" s="2"/>
      <c r="KP953" s="2"/>
      <c r="KQ953" s="2"/>
      <c r="KR953" s="2"/>
      <c r="KS953" s="2"/>
      <c r="KT953" s="2"/>
      <c r="KU953" s="2"/>
      <c r="KV953" s="2"/>
      <c r="KW953" s="2"/>
      <c r="KX953" s="2"/>
      <c r="KY953" s="2"/>
      <c r="KZ953" s="2"/>
      <c r="LA953" s="2"/>
      <c r="LB953" s="2"/>
      <c r="LC953" s="2"/>
      <c r="LD953" s="2"/>
      <c r="LE953" s="2"/>
      <c r="LF953" s="2"/>
      <c r="LG953" s="2"/>
      <c r="LH953" s="2"/>
      <c r="LI953" s="2"/>
      <c r="LJ953" s="2"/>
      <c r="LK953" s="2"/>
      <c r="LL953" s="2"/>
      <c r="LM953" s="2"/>
      <c r="LN953" s="2"/>
      <c r="LO953" s="2"/>
      <c r="LP953" s="2"/>
      <c r="LQ953" s="2"/>
      <c r="LR953" s="2"/>
      <c r="LS953" s="2"/>
      <c r="LT953" s="2"/>
      <c r="LU953" s="2"/>
      <c r="LV953" s="2"/>
      <c r="LW953" s="2"/>
      <c r="LX953" s="2"/>
      <c r="LY953" s="2"/>
      <c r="LZ953" s="2"/>
      <c r="MA953" s="2"/>
      <c r="MB953" s="2"/>
      <c r="MC953" s="2"/>
      <c r="MD953" s="2"/>
      <c r="ME953" s="2"/>
      <c r="MF953" s="2"/>
      <c r="MG953" s="2"/>
      <c r="MH953" s="2"/>
      <c r="MI953" s="2"/>
      <c r="MJ953" s="2"/>
      <c r="MK953" s="2"/>
      <c r="ML953" s="2"/>
      <c r="MM953" s="2"/>
      <c r="MN953" s="2"/>
      <c r="MO953" s="2"/>
      <c r="MP953" s="2"/>
      <c r="MQ953" s="2"/>
      <c r="MR953" s="2"/>
      <c r="MS953" s="2"/>
      <c r="MT953" s="2"/>
      <c r="MU953" s="2"/>
      <c r="MV953" s="2"/>
      <c r="MW953" s="2"/>
      <c r="MX953" s="2"/>
      <c r="MY953" s="2"/>
      <c r="MZ953" s="2"/>
      <c r="NA953" s="2"/>
      <c r="NB953" s="2"/>
      <c r="NC953" s="2"/>
      <c r="ND953" s="2"/>
      <c r="NE953" s="2"/>
      <c r="NF953" s="2"/>
      <c r="NG953" s="2"/>
      <c r="NH953" s="2"/>
      <c r="NI953" s="2"/>
      <c r="NJ953" s="2"/>
      <c r="NK953" s="2"/>
      <c r="NL953" s="2"/>
      <c r="NM953" s="2"/>
      <c r="NN953" s="2"/>
      <c r="NO953" s="2"/>
      <c r="NP953" s="2"/>
      <c r="NQ953" s="2"/>
      <c r="NR953" s="2"/>
      <c r="NS953" s="2"/>
      <c r="NT953" s="2"/>
      <c r="NU953" s="2"/>
      <c r="NV953" s="2"/>
      <c r="NW953" s="2"/>
      <c r="NX953" s="2"/>
      <c r="NY953" s="2"/>
      <c r="NZ953" s="2"/>
      <c r="OA953" s="2"/>
      <c r="OB953" s="2"/>
      <c r="OC953" s="2"/>
      <c r="OD953" s="2"/>
      <c r="OE953" s="2"/>
      <c r="OF953" s="2"/>
      <c r="OG953" s="2"/>
      <c r="OH953" s="2"/>
      <c r="OI953" s="2"/>
      <c r="OJ953" s="2"/>
      <c r="OK953" s="2"/>
      <c r="OL953" s="2"/>
      <c r="OM953" s="2"/>
      <c r="ON953" s="2"/>
      <c r="OO953" s="2"/>
      <c r="OP953" s="2"/>
      <c r="OQ953" s="2"/>
      <c r="OR953" s="2"/>
      <c r="OS953" s="2"/>
      <c r="OT953" s="2"/>
      <c r="OU953" s="2"/>
      <c r="OV953" s="2"/>
      <c r="OW953" s="2"/>
      <c r="OX953" s="2"/>
      <c r="OY953" s="2"/>
      <c r="OZ953" s="2"/>
      <c r="PA953" s="2"/>
      <c r="PB953" s="2"/>
      <c r="PC953" s="2"/>
      <c r="PD953" s="2"/>
      <c r="PE953" s="2"/>
      <c r="PF953" s="2"/>
      <c r="PG953" s="2"/>
      <c r="PH953" s="2"/>
      <c r="PI953" s="2"/>
      <c r="PJ953" s="2"/>
      <c r="PK953" s="2"/>
      <c r="PL953" s="2"/>
      <c r="PM953" s="2"/>
      <c r="PN953" s="2"/>
      <c r="PO953" s="2"/>
      <c r="PP953" s="2"/>
      <c r="PQ953" s="2"/>
      <c r="PR953" s="2"/>
      <c r="PS953" s="2"/>
      <c r="PT953" s="2"/>
      <c r="PU953" s="2"/>
      <c r="PV953" s="2"/>
      <c r="PW953" s="2"/>
      <c r="PX953" s="2"/>
      <c r="PY953" s="2"/>
      <c r="PZ953" s="2"/>
      <c r="QA953" s="2"/>
      <c r="QB953" s="2"/>
      <c r="QC953" s="2"/>
      <c r="QD953" s="2"/>
      <c r="QE953" s="2"/>
      <c r="QF953" s="2"/>
      <c r="QG953" s="2"/>
      <c r="QH953" s="2"/>
      <c r="QI953" s="2"/>
      <c r="QJ953" s="2"/>
      <c r="QK953" s="2"/>
      <c r="QL953" s="2"/>
      <c r="QM953" s="2"/>
      <c r="QN953" s="2"/>
      <c r="QO953" s="2"/>
      <c r="QP953" s="2"/>
      <c r="QQ953" s="2"/>
      <c r="QR953" s="2"/>
      <c r="QS953" s="2"/>
      <c r="QT953" s="2"/>
      <c r="QU953" s="2"/>
      <c r="QV953" s="2"/>
      <c r="QW953" s="2"/>
      <c r="QX953" s="2"/>
      <c r="QY953" s="2"/>
      <c r="QZ953" s="2"/>
      <c r="RA953" s="2"/>
      <c r="RB953" s="2"/>
      <c r="RC953" s="2"/>
      <c r="RD953" s="2"/>
      <c r="RE953" s="2"/>
      <c r="RF953" s="2"/>
      <c r="RG953" s="2"/>
      <c r="RH953" s="2"/>
      <c r="RI953" s="2"/>
      <c r="RJ953" s="2"/>
      <c r="RK953" s="2"/>
      <c r="RL953" s="2"/>
      <c r="RM953" s="2"/>
      <c r="RN953" s="2"/>
      <c r="RO953" s="2"/>
      <c r="RP953" s="2"/>
      <c r="RQ953" s="2"/>
      <c r="RR953" s="2"/>
      <c r="RS953" s="2"/>
      <c r="RT953" s="2"/>
      <c r="RU953" s="2"/>
      <c r="RV953" s="2"/>
      <c r="RW953" s="2"/>
      <c r="RX953" s="2"/>
      <c r="RY953" s="2"/>
      <c r="RZ953" s="2"/>
      <c r="SA953" s="2"/>
      <c r="SB953" s="2"/>
      <c r="SC953" s="2"/>
      <c r="SD953" s="2"/>
      <c r="SE953" s="2"/>
      <c r="SF953" s="2"/>
      <c r="SG953" s="2"/>
      <c r="SH953" s="2"/>
      <c r="SI953" s="2"/>
      <c r="SJ953" s="2"/>
      <c r="SK953" s="2"/>
      <c r="SL953" s="2"/>
      <c r="SM953" s="2"/>
      <c r="SN953" s="2"/>
      <c r="SO953" s="2"/>
      <c r="SP953" s="2"/>
      <c r="SQ953" s="2"/>
      <c r="SR953" s="2"/>
      <c r="SS953" s="2"/>
      <c r="ST953" s="2"/>
      <c r="SU953" s="2"/>
      <c r="SV953" s="2"/>
      <c r="SW953" s="2"/>
      <c r="SX953" s="2"/>
      <c r="SY953" s="2"/>
      <c r="SZ953" s="2"/>
      <c r="TA953" s="2"/>
      <c r="TB953" s="2"/>
      <c r="TC953" s="2"/>
      <c r="TD953" s="2"/>
      <c r="TE953" s="2"/>
      <c r="TF953" s="2"/>
      <c r="TG953" s="2"/>
      <c r="TH953" s="2"/>
      <c r="TI953" s="2"/>
      <c r="TJ953" s="2"/>
      <c r="TK953" s="2"/>
      <c r="TL953" s="2"/>
      <c r="TM953" s="2"/>
      <c r="TN953" s="2"/>
      <c r="TO953" s="2"/>
      <c r="TP953" s="2"/>
      <c r="TQ953" s="2"/>
      <c r="TR953" s="2"/>
      <c r="TS953" s="2"/>
      <c r="TT953" s="2"/>
      <c r="TU953" s="2"/>
      <c r="TV953" s="2"/>
      <c r="TW953" s="2"/>
      <c r="TX953" s="2"/>
      <c r="TY953" s="2"/>
      <c r="TZ953" s="2"/>
      <c r="UA953" s="2"/>
      <c r="UB953" s="2"/>
      <c r="UC953" s="2"/>
      <c r="UD953" s="2"/>
      <c r="UE953" s="2"/>
      <c r="UF953" s="2"/>
      <c r="UG953" s="2"/>
      <c r="UH953" s="2"/>
      <c r="UI953" s="2"/>
      <c r="UJ953" s="2"/>
      <c r="UK953" s="2"/>
      <c r="UL953" s="2"/>
      <c r="UM953" s="2"/>
      <c r="UN953" s="2"/>
      <c r="UO953" s="2"/>
      <c r="UP953" s="2"/>
      <c r="UQ953" s="2"/>
      <c r="UR953" s="2"/>
      <c r="US953" s="2"/>
      <c r="UT953" s="2"/>
      <c r="UU953" s="2"/>
      <c r="UV953" s="2"/>
      <c r="UW953" s="2"/>
      <c r="UX953" s="2"/>
      <c r="UY953" s="2"/>
      <c r="UZ953" s="2"/>
      <c r="VA953" s="2"/>
      <c r="VB953" s="2"/>
      <c r="VC953" s="2"/>
      <c r="VD953" s="2"/>
      <c r="VE953" s="2"/>
      <c r="VF953" s="2"/>
      <c r="VG953" s="2"/>
      <c r="VH953" s="2"/>
      <c r="VI953" s="2"/>
      <c r="VJ953" s="2"/>
      <c r="VK953" s="2"/>
      <c r="VL953" s="2"/>
      <c r="VM953" s="2"/>
      <c r="VN953" s="2"/>
      <c r="VO953" s="2"/>
      <c r="VP953" s="2"/>
      <c r="VQ953" s="2"/>
      <c r="VR953" s="2"/>
      <c r="VS953" s="2"/>
      <c r="VT953" s="2"/>
      <c r="VU953" s="2"/>
      <c r="VV953" s="2"/>
      <c r="VW953" s="2"/>
      <c r="VX953" s="2"/>
      <c r="VY953" s="2"/>
      <c r="VZ953" s="2"/>
      <c r="WA953" s="2"/>
      <c r="WB953" s="2"/>
      <c r="WC953" s="2"/>
      <c r="WD953" s="2"/>
      <c r="WE953" s="2"/>
      <c r="WF953" s="2"/>
      <c r="WG953" s="2"/>
      <c r="WH953" s="2"/>
      <c r="WI953" s="2"/>
      <c r="WJ953" s="2"/>
      <c r="WK953" s="2"/>
      <c r="WL953" s="2"/>
      <c r="WM953" s="2"/>
      <c r="WN953" s="2"/>
      <c r="WO953" s="2"/>
      <c r="WP953" s="2"/>
      <c r="WQ953" s="2"/>
      <c r="WR953" s="2"/>
      <c r="WS953" s="2"/>
      <c r="WT953" s="2"/>
      <c r="WU953" s="2"/>
      <c r="WV953" s="2"/>
      <c r="WW953" s="2"/>
      <c r="WX953" s="2"/>
      <c r="WY953" s="2"/>
      <c r="WZ953" s="2"/>
      <c r="XA953" s="2"/>
      <c r="XB953" s="2"/>
      <c r="XC953" s="2"/>
      <c r="XD953" s="2"/>
      <c r="XE953" s="2"/>
      <c r="XF953" s="2"/>
      <c r="XG953" s="2"/>
      <c r="XH953" s="2"/>
      <c r="XI953" s="2"/>
      <c r="XJ953" s="2"/>
      <c r="XK953" s="2"/>
      <c r="XL953" s="2"/>
      <c r="XM953" s="2"/>
      <c r="XN953" s="2"/>
      <c r="XO953" s="2"/>
      <c r="XP953" s="2"/>
      <c r="XQ953" s="2"/>
      <c r="XR953" s="2"/>
      <c r="XS953" s="2"/>
      <c r="XT953" s="2"/>
      <c r="XU953" s="2"/>
      <c r="XV953" s="2"/>
      <c r="XW953" s="2"/>
      <c r="XX953" s="2"/>
      <c r="XY953" s="2"/>
      <c r="XZ953" s="2"/>
      <c r="YA953" s="2"/>
      <c r="YB953" s="2"/>
      <c r="YC953" s="2"/>
      <c r="YD953" s="2"/>
      <c r="YE953" s="2"/>
      <c r="YF953" s="2"/>
      <c r="YG953" s="2"/>
      <c r="YH953" s="2"/>
      <c r="YI953" s="2"/>
      <c r="YJ953" s="2"/>
      <c r="YK953" s="2"/>
      <c r="YL953" s="2"/>
      <c r="YM953" s="2"/>
      <c r="YN953" s="2"/>
      <c r="YO953" s="2"/>
      <c r="YP953" s="2"/>
      <c r="YQ953" s="2"/>
      <c r="YR953" s="2"/>
      <c r="YS953" s="2"/>
      <c r="YT953" s="2"/>
      <c r="YU953" s="2"/>
      <c r="YV953" s="2"/>
      <c r="YW953" s="2"/>
      <c r="YX953" s="2"/>
      <c r="YY953" s="2"/>
      <c r="YZ953" s="2"/>
      <c r="ZA953" s="2"/>
      <c r="ZB953" s="2"/>
      <c r="ZC953" s="2"/>
      <c r="ZD953" s="2"/>
      <c r="ZE953" s="2"/>
      <c r="ZF953" s="2"/>
      <c r="ZG953" s="2"/>
      <c r="ZH953" s="2"/>
      <c r="ZI953" s="2"/>
      <c r="ZJ953" s="2"/>
      <c r="ZK953" s="2"/>
      <c r="ZL953" s="2"/>
      <c r="ZM953" s="2"/>
      <c r="ZN953" s="2"/>
      <c r="ZO953" s="2"/>
      <c r="ZP953" s="2"/>
      <c r="ZQ953" s="2"/>
      <c r="ZR953" s="2"/>
      <c r="ZS953" s="2"/>
      <c r="ZT953" s="2"/>
      <c r="ZU953" s="2"/>
      <c r="ZV953" s="2"/>
      <c r="ZW953" s="2"/>
      <c r="ZX953" s="2"/>
      <c r="ZY953" s="2"/>
      <c r="ZZ953" s="2"/>
      <c r="AAA953" s="2"/>
      <c r="AAB953" s="2"/>
      <c r="AAC953" s="2"/>
      <c r="AAD953" s="2"/>
      <c r="AAE953" s="2"/>
      <c r="AAF953" s="2"/>
      <c r="AAG953" s="2"/>
      <c r="AAH953" s="2"/>
      <c r="AAI953" s="2"/>
      <c r="AAJ953" s="2"/>
      <c r="AAK953" s="2"/>
      <c r="AAL953" s="2"/>
      <c r="AAM953" s="2"/>
      <c r="AAN953" s="2"/>
      <c r="AAO953" s="2"/>
      <c r="AAP953" s="2"/>
      <c r="AAQ953" s="2"/>
      <c r="AAR953" s="2"/>
      <c r="AAS953" s="2"/>
      <c r="AAT953" s="2"/>
      <c r="AAU953" s="2"/>
      <c r="AAV953" s="2"/>
      <c r="AAW953" s="2"/>
      <c r="AAX953" s="2"/>
      <c r="AAY953" s="2"/>
      <c r="AAZ953" s="2"/>
      <c r="ABA953" s="2"/>
      <c r="ABB953" s="2"/>
      <c r="ABC953" s="2"/>
      <c r="ABD953" s="2"/>
      <c r="ABE953" s="2"/>
      <c r="ABF953" s="2"/>
      <c r="ABG953" s="2"/>
      <c r="ABH953" s="2"/>
      <c r="ABI953" s="2"/>
      <c r="ABJ953" s="2"/>
      <c r="ABK953" s="2"/>
      <c r="ABL953" s="2"/>
      <c r="ABM953" s="2"/>
      <c r="ABN953" s="2"/>
      <c r="ABO953" s="2"/>
      <c r="ABP953" s="2"/>
      <c r="ABQ953" s="2"/>
      <c r="ABR953" s="2"/>
      <c r="ABS953" s="2"/>
      <c r="ABT953" s="2"/>
      <c r="ABU953" s="2"/>
      <c r="ABV953" s="2"/>
      <c r="ABW953" s="2"/>
      <c r="ABX953" s="2"/>
      <c r="ABY953" s="2"/>
      <c r="ABZ953" s="2"/>
      <c r="ACA953" s="2"/>
      <c r="ACB953" s="2"/>
      <c r="ACC953" s="2"/>
      <c r="ACD953" s="2"/>
      <c r="ACE953" s="2"/>
      <c r="ACF953" s="2"/>
      <c r="ACG953" s="2"/>
      <c r="ACH953" s="2"/>
      <c r="ACI953" s="2"/>
      <c r="ACJ953" s="2"/>
      <c r="ACK953" s="2"/>
      <c r="ACL953" s="2"/>
      <c r="ACM953" s="2"/>
      <c r="ACN953" s="2"/>
      <c r="ACO953" s="2"/>
      <c r="ACP953" s="2"/>
      <c r="ACQ953" s="2"/>
      <c r="ACR953" s="2"/>
      <c r="ACS953" s="2"/>
      <c r="ACT953" s="2"/>
      <c r="ACU953" s="2"/>
      <c r="ACV953" s="2"/>
      <c r="ACW953" s="2"/>
      <c r="ACX953" s="2"/>
      <c r="ACY953" s="2"/>
      <c r="ACZ953" s="2"/>
      <c r="ADA953" s="2"/>
      <c r="ADB953" s="2"/>
      <c r="ADC953" s="2"/>
      <c r="ADD953" s="2"/>
      <c r="ADE953" s="2"/>
      <c r="ADF953" s="2"/>
      <c r="ADG953" s="2"/>
      <c r="ADH953" s="2"/>
      <c r="ADI953" s="2"/>
      <c r="ADJ953" s="2"/>
      <c r="ADK953" s="2"/>
      <c r="ADL953" s="2"/>
      <c r="ADM953" s="2"/>
      <c r="ADN953" s="2"/>
      <c r="ADO953" s="2"/>
      <c r="ADP953" s="2"/>
      <c r="ADQ953" s="2"/>
      <c r="ADR953" s="2"/>
      <c r="ADS953" s="2"/>
      <c r="ADT953" s="2"/>
      <c r="ADU953" s="2"/>
      <c r="ADV953" s="2"/>
      <c r="ADW953" s="2"/>
      <c r="ADX953" s="2"/>
      <c r="ADY953" s="2"/>
      <c r="ADZ953" s="2"/>
      <c r="AEA953" s="2"/>
      <c r="AEB953" s="2"/>
      <c r="AEC953" s="2"/>
      <c r="AED953" s="2"/>
      <c r="AEE953" s="2"/>
      <c r="AEF953" s="2"/>
      <c r="AEG953" s="2"/>
      <c r="AEH953" s="2"/>
      <c r="AEI953" s="2"/>
      <c r="AEJ953" s="2"/>
      <c r="AEK953" s="2"/>
      <c r="AEL953" s="2"/>
      <c r="AEM953" s="2"/>
      <c r="AEN953" s="2"/>
      <c r="AEO953" s="2"/>
      <c r="AEP953" s="2"/>
      <c r="AEQ953" s="2"/>
      <c r="AER953" s="2"/>
      <c r="AES953" s="2"/>
      <c r="AET953" s="2"/>
      <c r="AEU953" s="2"/>
      <c r="AEV953" s="2"/>
      <c r="AEW953" s="2"/>
      <c r="AEX953" s="2"/>
      <c r="AEY953" s="2"/>
      <c r="AEZ953" s="2"/>
      <c r="AFA953" s="2"/>
      <c r="AFB953" s="2"/>
      <c r="AFC953" s="2"/>
      <c r="AFD953" s="2"/>
      <c r="AFE953" s="2"/>
      <c r="AFF953" s="2"/>
      <c r="AFG953" s="2"/>
      <c r="AFH953" s="2"/>
      <c r="AFI953" s="2"/>
      <c r="AFJ953" s="2"/>
      <c r="AFK953" s="2"/>
      <c r="AFL953" s="2"/>
      <c r="AFM953" s="2"/>
      <c r="AFN953" s="2"/>
      <c r="AFO953" s="2"/>
      <c r="AFP953" s="2"/>
      <c r="AFQ953" s="2"/>
      <c r="AFR953" s="2"/>
      <c r="AFS953" s="2"/>
      <c r="AFT953" s="2"/>
      <c r="AFU953" s="2"/>
      <c r="AFV953" s="2"/>
      <c r="AFW953" s="2"/>
      <c r="AFX953" s="2"/>
      <c r="AFY953" s="2"/>
      <c r="AFZ953" s="2"/>
      <c r="AGA953" s="2"/>
      <c r="AGB953" s="2"/>
      <c r="AGC953" s="2"/>
      <c r="AGD953" s="2"/>
      <c r="AGE953" s="2"/>
      <c r="AGF953" s="2"/>
      <c r="AGG953" s="2"/>
      <c r="AGH953" s="2"/>
      <c r="AGI953" s="2"/>
      <c r="AGJ953" s="2"/>
      <c r="AGK953" s="2"/>
      <c r="AGL953" s="2"/>
      <c r="AGM953" s="2"/>
      <c r="AGN953" s="2"/>
      <c r="AGO953" s="2"/>
      <c r="AGP953" s="2"/>
      <c r="AGQ953" s="2"/>
      <c r="AGR953" s="2"/>
      <c r="AGS953" s="2"/>
      <c r="AGT953" s="2"/>
      <c r="AGU953" s="2"/>
      <c r="AGV953" s="2"/>
      <c r="AGW953" s="2"/>
      <c r="AGX953" s="2"/>
      <c r="AGY953" s="2"/>
      <c r="AGZ953" s="2"/>
      <c r="AHA953" s="2"/>
      <c r="AHB953" s="2"/>
      <c r="AHC953" s="2"/>
      <c r="AHD953" s="2"/>
      <c r="AHE953" s="2"/>
      <c r="AHF953" s="2"/>
      <c r="AHG953" s="2"/>
      <c r="AHH953" s="2"/>
      <c r="AHI953" s="2"/>
      <c r="AHJ953" s="2"/>
      <c r="AHK953" s="2"/>
      <c r="AHL953" s="2"/>
      <c r="AHM953" s="2"/>
      <c r="AHN953" s="2"/>
      <c r="AHO953" s="2"/>
      <c r="AHP953" s="2"/>
      <c r="AHQ953" s="2"/>
      <c r="AHR953" s="2"/>
      <c r="AHS953" s="2"/>
      <c r="AHT953" s="2"/>
      <c r="AHU953" s="2"/>
      <c r="AHV953" s="2"/>
      <c r="AHW953" s="2"/>
      <c r="AHX953" s="2"/>
      <c r="AHY953" s="2"/>
      <c r="AHZ953" s="2"/>
      <c r="AIA953" s="2"/>
      <c r="AIB953" s="2"/>
      <c r="AIC953" s="2"/>
      <c r="AID953" s="2"/>
      <c r="AIE953" s="2"/>
      <c r="AIF953" s="2"/>
      <c r="AIG953" s="2"/>
      <c r="AIH953" s="2"/>
      <c r="AII953" s="2"/>
      <c r="AIJ953" s="2"/>
      <c r="AIK953" s="2"/>
      <c r="AIL953" s="2"/>
      <c r="AIM953" s="2"/>
      <c r="AIN953" s="2"/>
      <c r="AIO953" s="2"/>
      <c r="AIP953" s="2"/>
      <c r="AIQ953" s="2"/>
      <c r="AIR953" s="2"/>
      <c r="AIS953" s="2"/>
      <c r="AIT953" s="2"/>
      <c r="AIU953" s="2"/>
      <c r="AIV953" s="2"/>
      <c r="AIW953" s="2"/>
      <c r="AIX953" s="2"/>
      <c r="AIY953" s="2"/>
      <c r="AIZ953" s="2"/>
      <c r="AJA953" s="2"/>
      <c r="AJB953" s="2"/>
      <c r="AJC953" s="2"/>
      <c r="AJD953" s="2"/>
      <c r="AJE953" s="2"/>
      <c r="AJF953" s="2"/>
      <c r="AJG953" s="2"/>
      <c r="AJH953" s="2"/>
      <c r="AJI953" s="2"/>
      <c r="AJJ953" s="2"/>
      <c r="AJK953" s="2"/>
      <c r="AJL953" s="2"/>
      <c r="AJM953" s="2"/>
      <c r="AJN953" s="2"/>
      <c r="AJO953" s="2"/>
      <c r="AJP953" s="2"/>
      <c r="AJQ953" s="2"/>
      <c r="AJR953" s="2"/>
      <c r="AJS953" s="2"/>
      <c r="AJT953" s="2"/>
      <c r="AJU953" s="2"/>
      <c r="AJV953" s="2"/>
      <c r="AJW953" s="2"/>
      <c r="AJX953" s="2"/>
      <c r="AJY953" s="2"/>
      <c r="AJZ953" s="2"/>
      <c r="AKA953" s="2"/>
      <c r="AKB953" s="2"/>
      <c r="AKC953" s="2"/>
      <c r="AKD953" s="2"/>
      <c r="AKE953" s="2"/>
      <c r="AKF953" s="2"/>
      <c r="AKG953" s="2"/>
      <c r="AKH953" s="2"/>
      <c r="AKI953" s="2"/>
      <c r="AKJ953" s="2"/>
      <c r="AKK953" s="2"/>
      <c r="AKL953" s="2"/>
      <c r="AKM953" s="2"/>
      <c r="AKN953" s="2"/>
      <c r="AKO953" s="2"/>
      <c r="AKP953" s="2"/>
      <c r="AKQ953" s="2"/>
      <c r="AKR953" s="2"/>
      <c r="AKS953" s="2"/>
      <c r="AKT953" s="2"/>
      <c r="AKU953" s="2"/>
      <c r="AKV953" s="2"/>
      <c r="AKW953" s="2"/>
      <c r="AKX953" s="2"/>
      <c r="AKY953" s="2"/>
      <c r="AKZ953" s="2"/>
      <c r="ALA953" s="2"/>
      <c r="ALB953" s="2"/>
      <c r="ALC953" s="2"/>
      <c r="ALD953" s="2"/>
      <c r="ALE953" s="2"/>
      <c r="ALF953" s="2"/>
      <c r="ALG953" s="2"/>
      <c r="ALH953" s="2"/>
      <c r="ALI953" s="2"/>
      <c r="ALJ953" s="2"/>
      <c r="ALK953" s="2"/>
      <c r="ALL953" s="2"/>
      <c r="ALM953" s="2"/>
      <c r="ALN953" s="2"/>
      <c r="ALO953" s="2"/>
      <c r="ALP953" s="2"/>
      <c r="ALQ953" s="2"/>
      <c r="ALR953" s="2"/>
      <c r="ALS953" s="2"/>
      <c r="ALT953" s="2"/>
      <c r="ALU953" s="2"/>
      <c r="ALV953" s="2"/>
      <c r="ALW953" s="2"/>
      <c r="ALX953" s="2"/>
      <c r="ALY953" s="2"/>
      <c r="ALZ953" s="2"/>
      <c r="AMA953" s="2"/>
      <c r="AMB953" s="2"/>
      <c r="AMC953" s="2"/>
      <c r="AMD953" s="2"/>
      <c r="AME953" s="2"/>
      <c r="AMF953" s="2"/>
      <c r="AMG953" s="2"/>
      <c r="AMH953" s="2"/>
      <c r="AMI953" s="2"/>
      <c r="AMJ953" s="2"/>
    </row>
    <row r="954" s="1" customFormat="1" ht="27.75" customHeight="1" spans="1:102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  <c r="KE954" s="2"/>
      <c r="KF954" s="2"/>
      <c r="KG954" s="2"/>
      <c r="KH954" s="2"/>
      <c r="KI954" s="2"/>
      <c r="KJ954" s="2"/>
      <c r="KK954" s="2"/>
      <c r="KL954" s="2"/>
      <c r="KM954" s="2"/>
      <c r="KN954" s="2"/>
      <c r="KO954" s="2"/>
      <c r="KP954" s="2"/>
      <c r="KQ954" s="2"/>
      <c r="KR954" s="2"/>
      <c r="KS954" s="2"/>
      <c r="KT954" s="2"/>
      <c r="KU954" s="2"/>
      <c r="KV954" s="2"/>
      <c r="KW954" s="2"/>
      <c r="KX954" s="2"/>
      <c r="KY954" s="2"/>
      <c r="KZ954" s="2"/>
      <c r="LA954" s="2"/>
      <c r="LB954" s="2"/>
      <c r="LC954" s="2"/>
      <c r="LD954" s="2"/>
      <c r="LE954" s="2"/>
      <c r="LF954" s="2"/>
      <c r="LG954" s="2"/>
      <c r="LH954" s="2"/>
      <c r="LI954" s="2"/>
      <c r="LJ954" s="2"/>
      <c r="LK954" s="2"/>
      <c r="LL954" s="2"/>
      <c r="LM954" s="2"/>
      <c r="LN954" s="2"/>
      <c r="LO954" s="2"/>
      <c r="LP954" s="2"/>
      <c r="LQ954" s="2"/>
      <c r="LR954" s="2"/>
      <c r="LS954" s="2"/>
      <c r="LT954" s="2"/>
      <c r="LU954" s="2"/>
      <c r="LV954" s="2"/>
      <c r="LW954" s="2"/>
      <c r="LX954" s="2"/>
      <c r="LY954" s="2"/>
      <c r="LZ954" s="2"/>
      <c r="MA954" s="2"/>
      <c r="MB954" s="2"/>
      <c r="MC954" s="2"/>
      <c r="MD954" s="2"/>
      <c r="ME954" s="2"/>
      <c r="MF954" s="2"/>
      <c r="MG954" s="2"/>
      <c r="MH954" s="2"/>
      <c r="MI954" s="2"/>
      <c r="MJ954" s="2"/>
      <c r="MK954" s="2"/>
      <c r="ML954" s="2"/>
      <c r="MM954" s="2"/>
      <c r="MN954" s="2"/>
      <c r="MO954" s="2"/>
      <c r="MP954" s="2"/>
      <c r="MQ954" s="2"/>
      <c r="MR954" s="2"/>
      <c r="MS954" s="2"/>
      <c r="MT954" s="2"/>
      <c r="MU954" s="2"/>
      <c r="MV954" s="2"/>
      <c r="MW954" s="2"/>
      <c r="MX954" s="2"/>
      <c r="MY954" s="2"/>
      <c r="MZ954" s="2"/>
      <c r="NA954" s="2"/>
      <c r="NB954" s="2"/>
      <c r="NC954" s="2"/>
      <c r="ND954" s="2"/>
      <c r="NE954" s="2"/>
      <c r="NF954" s="2"/>
      <c r="NG954" s="2"/>
      <c r="NH954" s="2"/>
      <c r="NI954" s="2"/>
      <c r="NJ954" s="2"/>
      <c r="NK954" s="2"/>
      <c r="NL954" s="2"/>
      <c r="NM954" s="2"/>
      <c r="NN954" s="2"/>
      <c r="NO954" s="2"/>
      <c r="NP954" s="2"/>
      <c r="NQ954" s="2"/>
      <c r="NR954" s="2"/>
      <c r="NS954" s="2"/>
      <c r="NT954" s="2"/>
      <c r="NU954" s="2"/>
      <c r="NV954" s="2"/>
      <c r="NW954" s="2"/>
      <c r="NX954" s="2"/>
      <c r="NY954" s="2"/>
      <c r="NZ954" s="2"/>
      <c r="OA954" s="2"/>
      <c r="OB954" s="2"/>
      <c r="OC954" s="2"/>
      <c r="OD954" s="2"/>
      <c r="OE954" s="2"/>
      <c r="OF954" s="2"/>
      <c r="OG954" s="2"/>
      <c r="OH954" s="2"/>
      <c r="OI954" s="2"/>
      <c r="OJ954" s="2"/>
      <c r="OK954" s="2"/>
      <c r="OL954" s="2"/>
      <c r="OM954" s="2"/>
      <c r="ON954" s="2"/>
      <c r="OO954" s="2"/>
      <c r="OP954" s="2"/>
      <c r="OQ954" s="2"/>
      <c r="OR954" s="2"/>
      <c r="OS954" s="2"/>
      <c r="OT954" s="2"/>
      <c r="OU954" s="2"/>
      <c r="OV954" s="2"/>
      <c r="OW954" s="2"/>
      <c r="OX954" s="2"/>
      <c r="OY954" s="2"/>
      <c r="OZ954" s="2"/>
      <c r="PA954" s="2"/>
      <c r="PB954" s="2"/>
      <c r="PC954" s="2"/>
      <c r="PD954" s="2"/>
      <c r="PE954" s="2"/>
      <c r="PF954" s="2"/>
      <c r="PG954" s="2"/>
      <c r="PH954" s="2"/>
      <c r="PI954" s="2"/>
      <c r="PJ954" s="2"/>
      <c r="PK954" s="2"/>
      <c r="PL954" s="2"/>
      <c r="PM954" s="2"/>
      <c r="PN954" s="2"/>
      <c r="PO954" s="2"/>
      <c r="PP954" s="2"/>
      <c r="PQ954" s="2"/>
      <c r="PR954" s="2"/>
      <c r="PS954" s="2"/>
      <c r="PT954" s="2"/>
      <c r="PU954" s="2"/>
      <c r="PV954" s="2"/>
      <c r="PW954" s="2"/>
      <c r="PX954" s="2"/>
      <c r="PY954" s="2"/>
      <c r="PZ954" s="2"/>
      <c r="QA954" s="2"/>
      <c r="QB954" s="2"/>
      <c r="QC954" s="2"/>
      <c r="QD954" s="2"/>
      <c r="QE954" s="2"/>
      <c r="QF954" s="2"/>
      <c r="QG954" s="2"/>
      <c r="QH954" s="2"/>
      <c r="QI954" s="2"/>
      <c r="QJ954" s="2"/>
      <c r="QK954" s="2"/>
      <c r="QL954" s="2"/>
      <c r="QM954" s="2"/>
      <c r="QN954" s="2"/>
      <c r="QO954" s="2"/>
      <c r="QP954" s="2"/>
      <c r="QQ954" s="2"/>
      <c r="QR954" s="2"/>
      <c r="QS954" s="2"/>
      <c r="QT954" s="2"/>
      <c r="QU954" s="2"/>
      <c r="QV954" s="2"/>
      <c r="QW954" s="2"/>
      <c r="QX954" s="2"/>
      <c r="QY954" s="2"/>
      <c r="QZ954" s="2"/>
      <c r="RA954" s="2"/>
      <c r="RB954" s="2"/>
      <c r="RC954" s="2"/>
      <c r="RD954" s="2"/>
      <c r="RE954" s="2"/>
      <c r="RF954" s="2"/>
      <c r="RG954" s="2"/>
      <c r="RH954" s="2"/>
      <c r="RI954" s="2"/>
      <c r="RJ954" s="2"/>
      <c r="RK954" s="2"/>
      <c r="RL954" s="2"/>
      <c r="RM954" s="2"/>
      <c r="RN954" s="2"/>
      <c r="RO954" s="2"/>
      <c r="RP954" s="2"/>
      <c r="RQ954" s="2"/>
      <c r="RR954" s="2"/>
      <c r="RS954" s="2"/>
      <c r="RT954" s="2"/>
      <c r="RU954" s="2"/>
      <c r="RV954" s="2"/>
      <c r="RW954" s="2"/>
      <c r="RX954" s="2"/>
      <c r="RY954" s="2"/>
      <c r="RZ954" s="2"/>
      <c r="SA954" s="2"/>
      <c r="SB954" s="2"/>
      <c r="SC954" s="2"/>
      <c r="SD954" s="2"/>
      <c r="SE954" s="2"/>
      <c r="SF954" s="2"/>
      <c r="SG954" s="2"/>
      <c r="SH954" s="2"/>
      <c r="SI954" s="2"/>
      <c r="SJ954" s="2"/>
      <c r="SK954" s="2"/>
      <c r="SL954" s="2"/>
      <c r="SM954" s="2"/>
      <c r="SN954" s="2"/>
      <c r="SO954" s="2"/>
      <c r="SP954" s="2"/>
      <c r="SQ954" s="2"/>
      <c r="SR954" s="2"/>
      <c r="SS954" s="2"/>
      <c r="ST954" s="2"/>
      <c r="SU954" s="2"/>
      <c r="SV954" s="2"/>
      <c r="SW954" s="2"/>
      <c r="SX954" s="2"/>
      <c r="SY954" s="2"/>
      <c r="SZ954" s="2"/>
      <c r="TA954" s="2"/>
      <c r="TB954" s="2"/>
      <c r="TC954" s="2"/>
      <c r="TD954" s="2"/>
      <c r="TE954" s="2"/>
      <c r="TF954" s="2"/>
      <c r="TG954" s="2"/>
      <c r="TH954" s="2"/>
      <c r="TI954" s="2"/>
      <c r="TJ954" s="2"/>
      <c r="TK954" s="2"/>
      <c r="TL954" s="2"/>
      <c r="TM954" s="2"/>
      <c r="TN954" s="2"/>
      <c r="TO954" s="2"/>
      <c r="TP954" s="2"/>
      <c r="TQ954" s="2"/>
      <c r="TR954" s="2"/>
      <c r="TS954" s="2"/>
      <c r="TT954" s="2"/>
      <c r="TU954" s="2"/>
      <c r="TV954" s="2"/>
      <c r="TW954" s="2"/>
      <c r="TX954" s="2"/>
      <c r="TY954" s="2"/>
      <c r="TZ954" s="2"/>
      <c r="UA954" s="2"/>
      <c r="UB954" s="2"/>
      <c r="UC954" s="2"/>
      <c r="UD954" s="2"/>
      <c r="UE954" s="2"/>
      <c r="UF954" s="2"/>
      <c r="UG954" s="2"/>
      <c r="UH954" s="2"/>
      <c r="UI954" s="2"/>
      <c r="UJ954" s="2"/>
      <c r="UK954" s="2"/>
      <c r="UL954" s="2"/>
      <c r="UM954" s="2"/>
      <c r="UN954" s="2"/>
      <c r="UO954" s="2"/>
      <c r="UP954" s="2"/>
      <c r="UQ954" s="2"/>
      <c r="UR954" s="2"/>
      <c r="US954" s="2"/>
      <c r="UT954" s="2"/>
      <c r="UU954" s="2"/>
      <c r="UV954" s="2"/>
      <c r="UW954" s="2"/>
      <c r="UX954" s="2"/>
      <c r="UY954" s="2"/>
      <c r="UZ954" s="2"/>
      <c r="VA954" s="2"/>
      <c r="VB954" s="2"/>
      <c r="VC954" s="2"/>
      <c r="VD954" s="2"/>
      <c r="VE954" s="2"/>
      <c r="VF954" s="2"/>
      <c r="VG954" s="2"/>
      <c r="VH954" s="2"/>
      <c r="VI954" s="2"/>
      <c r="VJ954" s="2"/>
      <c r="VK954" s="2"/>
      <c r="VL954" s="2"/>
      <c r="VM954" s="2"/>
      <c r="VN954" s="2"/>
      <c r="VO954" s="2"/>
      <c r="VP954" s="2"/>
      <c r="VQ954" s="2"/>
      <c r="VR954" s="2"/>
      <c r="VS954" s="2"/>
      <c r="VT954" s="2"/>
      <c r="VU954" s="2"/>
      <c r="VV954" s="2"/>
      <c r="VW954" s="2"/>
      <c r="VX954" s="2"/>
      <c r="VY954" s="2"/>
      <c r="VZ954" s="2"/>
      <c r="WA954" s="2"/>
      <c r="WB954" s="2"/>
      <c r="WC954" s="2"/>
      <c r="WD954" s="2"/>
      <c r="WE954" s="2"/>
      <c r="WF954" s="2"/>
      <c r="WG954" s="2"/>
      <c r="WH954" s="2"/>
      <c r="WI954" s="2"/>
      <c r="WJ954" s="2"/>
      <c r="WK954" s="2"/>
      <c r="WL954" s="2"/>
      <c r="WM954" s="2"/>
      <c r="WN954" s="2"/>
      <c r="WO954" s="2"/>
      <c r="WP954" s="2"/>
      <c r="WQ954" s="2"/>
      <c r="WR954" s="2"/>
      <c r="WS954" s="2"/>
      <c r="WT954" s="2"/>
      <c r="WU954" s="2"/>
      <c r="WV954" s="2"/>
      <c r="WW954" s="2"/>
      <c r="WX954" s="2"/>
      <c r="WY954" s="2"/>
      <c r="WZ954" s="2"/>
      <c r="XA954" s="2"/>
      <c r="XB954" s="2"/>
      <c r="XC954" s="2"/>
      <c r="XD954" s="2"/>
      <c r="XE954" s="2"/>
      <c r="XF954" s="2"/>
      <c r="XG954" s="2"/>
      <c r="XH954" s="2"/>
      <c r="XI954" s="2"/>
      <c r="XJ954" s="2"/>
      <c r="XK954" s="2"/>
      <c r="XL954" s="2"/>
      <c r="XM954" s="2"/>
      <c r="XN954" s="2"/>
      <c r="XO954" s="2"/>
      <c r="XP954" s="2"/>
      <c r="XQ954" s="2"/>
      <c r="XR954" s="2"/>
      <c r="XS954" s="2"/>
      <c r="XT954" s="2"/>
      <c r="XU954" s="2"/>
      <c r="XV954" s="2"/>
      <c r="XW954" s="2"/>
      <c r="XX954" s="2"/>
      <c r="XY954" s="2"/>
      <c r="XZ954" s="2"/>
      <c r="YA954" s="2"/>
      <c r="YB954" s="2"/>
      <c r="YC954" s="2"/>
      <c r="YD954" s="2"/>
      <c r="YE954" s="2"/>
      <c r="YF954" s="2"/>
      <c r="YG954" s="2"/>
      <c r="YH954" s="2"/>
      <c r="YI954" s="2"/>
      <c r="YJ954" s="2"/>
      <c r="YK954" s="2"/>
      <c r="YL954" s="2"/>
      <c r="YM954" s="2"/>
      <c r="YN954" s="2"/>
      <c r="YO954" s="2"/>
      <c r="YP954" s="2"/>
      <c r="YQ954" s="2"/>
      <c r="YR954" s="2"/>
      <c r="YS954" s="2"/>
      <c r="YT954" s="2"/>
      <c r="YU954" s="2"/>
      <c r="YV954" s="2"/>
      <c r="YW954" s="2"/>
      <c r="YX954" s="2"/>
      <c r="YY954" s="2"/>
      <c r="YZ954" s="2"/>
      <c r="ZA954" s="2"/>
      <c r="ZB954" s="2"/>
      <c r="ZC954" s="2"/>
      <c r="ZD954" s="2"/>
      <c r="ZE954" s="2"/>
      <c r="ZF954" s="2"/>
      <c r="ZG954" s="2"/>
      <c r="ZH954" s="2"/>
      <c r="ZI954" s="2"/>
      <c r="ZJ954" s="2"/>
      <c r="ZK954" s="2"/>
      <c r="ZL954" s="2"/>
      <c r="ZM954" s="2"/>
      <c r="ZN954" s="2"/>
      <c r="ZO954" s="2"/>
      <c r="ZP954" s="2"/>
      <c r="ZQ954" s="2"/>
      <c r="ZR954" s="2"/>
      <c r="ZS954" s="2"/>
      <c r="ZT954" s="2"/>
      <c r="ZU954" s="2"/>
      <c r="ZV954" s="2"/>
      <c r="ZW954" s="2"/>
      <c r="ZX954" s="2"/>
      <c r="ZY954" s="2"/>
      <c r="ZZ954" s="2"/>
      <c r="AAA954" s="2"/>
      <c r="AAB954" s="2"/>
      <c r="AAC954" s="2"/>
      <c r="AAD954" s="2"/>
      <c r="AAE954" s="2"/>
      <c r="AAF954" s="2"/>
      <c r="AAG954" s="2"/>
      <c r="AAH954" s="2"/>
      <c r="AAI954" s="2"/>
      <c r="AAJ954" s="2"/>
      <c r="AAK954" s="2"/>
      <c r="AAL954" s="2"/>
      <c r="AAM954" s="2"/>
      <c r="AAN954" s="2"/>
      <c r="AAO954" s="2"/>
      <c r="AAP954" s="2"/>
      <c r="AAQ954" s="2"/>
      <c r="AAR954" s="2"/>
      <c r="AAS954" s="2"/>
      <c r="AAT954" s="2"/>
      <c r="AAU954" s="2"/>
      <c r="AAV954" s="2"/>
      <c r="AAW954" s="2"/>
      <c r="AAX954" s="2"/>
      <c r="AAY954" s="2"/>
      <c r="AAZ954" s="2"/>
      <c r="ABA954" s="2"/>
      <c r="ABB954" s="2"/>
      <c r="ABC954" s="2"/>
      <c r="ABD954" s="2"/>
      <c r="ABE954" s="2"/>
      <c r="ABF954" s="2"/>
      <c r="ABG954" s="2"/>
      <c r="ABH954" s="2"/>
      <c r="ABI954" s="2"/>
      <c r="ABJ954" s="2"/>
      <c r="ABK954" s="2"/>
      <c r="ABL954" s="2"/>
      <c r="ABM954" s="2"/>
      <c r="ABN954" s="2"/>
      <c r="ABO954" s="2"/>
      <c r="ABP954" s="2"/>
      <c r="ABQ954" s="2"/>
      <c r="ABR954" s="2"/>
      <c r="ABS954" s="2"/>
      <c r="ABT954" s="2"/>
      <c r="ABU954" s="2"/>
      <c r="ABV954" s="2"/>
      <c r="ABW954" s="2"/>
      <c r="ABX954" s="2"/>
      <c r="ABY954" s="2"/>
      <c r="ABZ954" s="2"/>
      <c r="ACA954" s="2"/>
      <c r="ACB954" s="2"/>
      <c r="ACC954" s="2"/>
      <c r="ACD954" s="2"/>
      <c r="ACE954" s="2"/>
      <c r="ACF954" s="2"/>
      <c r="ACG954" s="2"/>
      <c r="ACH954" s="2"/>
      <c r="ACI954" s="2"/>
      <c r="ACJ954" s="2"/>
      <c r="ACK954" s="2"/>
      <c r="ACL954" s="2"/>
      <c r="ACM954" s="2"/>
      <c r="ACN954" s="2"/>
      <c r="ACO954" s="2"/>
      <c r="ACP954" s="2"/>
      <c r="ACQ954" s="2"/>
      <c r="ACR954" s="2"/>
      <c r="ACS954" s="2"/>
      <c r="ACT954" s="2"/>
      <c r="ACU954" s="2"/>
      <c r="ACV954" s="2"/>
      <c r="ACW954" s="2"/>
      <c r="ACX954" s="2"/>
      <c r="ACY954" s="2"/>
      <c r="ACZ954" s="2"/>
      <c r="ADA954" s="2"/>
      <c r="ADB954" s="2"/>
      <c r="ADC954" s="2"/>
      <c r="ADD954" s="2"/>
      <c r="ADE954" s="2"/>
      <c r="ADF954" s="2"/>
      <c r="ADG954" s="2"/>
      <c r="ADH954" s="2"/>
      <c r="ADI954" s="2"/>
      <c r="ADJ954" s="2"/>
      <c r="ADK954" s="2"/>
      <c r="ADL954" s="2"/>
      <c r="ADM954" s="2"/>
      <c r="ADN954" s="2"/>
      <c r="ADO954" s="2"/>
      <c r="ADP954" s="2"/>
      <c r="ADQ954" s="2"/>
      <c r="ADR954" s="2"/>
      <c r="ADS954" s="2"/>
      <c r="ADT954" s="2"/>
      <c r="ADU954" s="2"/>
      <c r="ADV954" s="2"/>
      <c r="ADW954" s="2"/>
      <c r="ADX954" s="2"/>
      <c r="ADY954" s="2"/>
      <c r="ADZ954" s="2"/>
      <c r="AEA954" s="2"/>
      <c r="AEB954" s="2"/>
      <c r="AEC954" s="2"/>
      <c r="AED954" s="2"/>
      <c r="AEE954" s="2"/>
      <c r="AEF954" s="2"/>
      <c r="AEG954" s="2"/>
      <c r="AEH954" s="2"/>
      <c r="AEI954" s="2"/>
      <c r="AEJ954" s="2"/>
      <c r="AEK954" s="2"/>
      <c r="AEL954" s="2"/>
      <c r="AEM954" s="2"/>
      <c r="AEN954" s="2"/>
      <c r="AEO954" s="2"/>
      <c r="AEP954" s="2"/>
      <c r="AEQ954" s="2"/>
      <c r="AER954" s="2"/>
      <c r="AES954" s="2"/>
      <c r="AET954" s="2"/>
      <c r="AEU954" s="2"/>
      <c r="AEV954" s="2"/>
      <c r="AEW954" s="2"/>
      <c r="AEX954" s="2"/>
      <c r="AEY954" s="2"/>
      <c r="AEZ954" s="2"/>
      <c r="AFA954" s="2"/>
      <c r="AFB954" s="2"/>
      <c r="AFC954" s="2"/>
      <c r="AFD954" s="2"/>
      <c r="AFE954" s="2"/>
      <c r="AFF954" s="2"/>
      <c r="AFG954" s="2"/>
      <c r="AFH954" s="2"/>
      <c r="AFI954" s="2"/>
      <c r="AFJ954" s="2"/>
      <c r="AFK954" s="2"/>
      <c r="AFL954" s="2"/>
      <c r="AFM954" s="2"/>
      <c r="AFN954" s="2"/>
      <c r="AFO954" s="2"/>
      <c r="AFP954" s="2"/>
      <c r="AFQ954" s="2"/>
      <c r="AFR954" s="2"/>
      <c r="AFS954" s="2"/>
      <c r="AFT954" s="2"/>
      <c r="AFU954" s="2"/>
      <c r="AFV954" s="2"/>
      <c r="AFW954" s="2"/>
      <c r="AFX954" s="2"/>
      <c r="AFY954" s="2"/>
      <c r="AFZ954" s="2"/>
      <c r="AGA954" s="2"/>
      <c r="AGB954" s="2"/>
      <c r="AGC954" s="2"/>
      <c r="AGD954" s="2"/>
      <c r="AGE954" s="2"/>
      <c r="AGF954" s="2"/>
      <c r="AGG954" s="2"/>
      <c r="AGH954" s="2"/>
      <c r="AGI954" s="2"/>
      <c r="AGJ954" s="2"/>
      <c r="AGK954" s="2"/>
      <c r="AGL954" s="2"/>
      <c r="AGM954" s="2"/>
      <c r="AGN954" s="2"/>
      <c r="AGO954" s="2"/>
      <c r="AGP954" s="2"/>
      <c r="AGQ954" s="2"/>
      <c r="AGR954" s="2"/>
      <c r="AGS954" s="2"/>
      <c r="AGT954" s="2"/>
      <c r="AGU954" s="2"/>
      <c r="AGV954" s="2"/>
      <c r="AGW954" s="2"/>
      <c r="AGX954" s="2"/>
      <c r="AGY954" s="2"/>
      <c r="AGZ954" s="2"/>
      <c r="AHA954" s="2"/>
      <c r="AHB954" s="2"/>
      <c r="AHC954" s="2"/>
      <c r="AHD954" s="2"/>
      <c r="AHE954" s="2"/>
      <c r="AHF954" s="2"/>
      <c r="AHG954" s="2"/>
      <c r="AHH954" s="2"/>
      <c r="AHI954" s="2"/>
      <c r="AHJ954" s="2"/>
      <c r="AHK954" s="2"/>
      <c r="AHL954" s="2"/>
      <c r="AHM954" s="2"/>
      <c r="AHN954" s="2"/>
      <c r="AHO954" s="2"/>
      <c r="AHP954" s="2"/>
      <c r="AHQ954" s="2"/>
      <c r="AHR954" s="2"/>
      <c r="AHS954" s="2"/>
      <c r="AHT954" s="2"/>
      <c r="AHU954" s="2"/>
      <c r="AHV954" s="2"/>
      <c r="AHW954" s="2"/>
      <c r="AHX954" s="2"/>
      <c r="AHY954" s="2"/>
      <c r="AHZ954" s="2"/>
      <c r="AIA954" s="2"/>
      <c r="AIB954" s="2"/>
      <c r="AIC954" s="2"/>
      <c r="AID954" s="2"/>
      <c r="AIE954" s="2"/>
      <c r="AIF954" s="2"/>
      <c r="AIG954" s="2"/>
      <c r="AIH954" s="2"/>
      <c r="AII954" s="2"/>
      <c r="AIJ954" s="2"/>
      <c r="AIK954" s="2"/>
      <c r="AIL954" s="2"/>
      <c r="AIM954" s="2"/>
      <c r="AIN954" s="2"/>
      <c r="AIO954" s="2"/>
      <c r="AIP954" s="2"/>
      <c r="AIQ954" s="2"/>
      <c r="AIR954" s="2"/>
      <c r="AIS954" s="2"/>
      <c r="AIT954" s="2"/>
      <c r="AIU954" s="2"/>
      <c r="AIV954" s="2"/>
      <c r="AIW954" s="2"/>
      <c r="AIX954" s="2"/>
      <c r="AIY954" s="2"/>
      <c r="AIZ954" s="2"/>
      <c r="AJA954" s="2"/>
      <c r="AJB954" s="2"/>
      <c r="AJC954" s="2"/>
      <c r="AJD954" s="2"/>
      <c r="AJE954" s="2"/>
      <c r="AJF954" s="2"/>
      <c r="AJG954" s="2"/>
      <c r="AJH954" s="2"/>
      <c r="AJI954" s="2"/>
      <c r="AJJ954" s="2"/>
      <c r="AJK954" s="2"/>
      <c r="AJL954" s="2"/>
      <c r="AJM954" s="2"/>
      <c r="AJN954" s="2"/>
      <c r="AJO954" s="2"/>
      <c r="AJP954" s="2"/>
      <c r="AJQ954" s="2"/>
      <c r="AJR954" s="2"/>
      <c r="AJS954" s="2"/>
      <c r="AJT954" s="2"/>
      <c r="AJU954" s="2"/>
      <c r="AJV954" s="2"/>
      <c r="AJW954" s="2"/>
      <c r="AJX954" s="2"/>
      <c r="AJY954" s="2"/>
      <c r="AJZ954" s="2"/>
      <c r="AKA954" s="2"/>
      <c r="AKB954" s="2"/>
      <c r="AKC954" s="2"/>
      <c r="AKD954" s="2"/>
      <c r="AKE954" s="2"/>
      <c r="AKF954" s="2"/>
      <c r="AKG954" s="2"/>
      <c r="AKH954" s="2"/>
      <c r="AKI954" s="2"/>
      <c r="AKJ954" s="2"/>
      <c r="AKK954" s="2"/>
      <c r="AKL954" s="2"/>
      <c r="AKM954" s="2"/>
      <c r="AKN954" s="2"/>
      <c r="AKO954" s="2"/>
      <c r="AKP954" s="2"/>
      <c r="AKQ954" s="2"/>
      <c r="AKR954" s="2"/>
      <c r="AKS954" s="2"/>
      <c r="AKT954" s="2"/>
      <c r="AKU954" s="2"/>
      <c r="AKV954" s="2"/>
      <c r="AKW954" s="2"/>
      <c r="AKX954" s="2"/>
      <c r="AKY954" s="2"/>
      <c r="AKZ954" s="2"/>
      <c r="ALA954" s="2"/>
      <c r="ALB954" s="2"/>
      <c r="ALC954" s="2"/>
      <c r="ALD954" s="2"/>
      <c r="ALE954" s="2"/>
      <c r="ALF954" s="2"/>
      <c r="ALG954" s="2"/>
      <c r="ALH954" s="2"/>
      <c r="ALI954" s="2"/>
      <c r="ALJ954" s="2"/>
      <c r="ALK954" s="2"/>
      <c r="ALL954" s="2"/>
      <c r="ALM954" s="2"/>
      <c r="ALN954" s="2"/>
      <c r="ALO954" s="2"/>
      <c r="ALP954" s="2"/>
      <c r="ALQ954" s="2"/>
      <c r="ALR954" s="2"/>
      <c r="ALS954" s="2"/>
      <c r="ALT954" s="2"/>
      <c r="ALU954" s="2"/>
      <c r="ALV954" s="2"/>
      <c r="ALW954" s="2"/>
      <c r="ALX954" s="2"/>
      <c r="ALY954" s="2"/>
      <c r="ALZ954" s="2"/>
      <c r="AMA954" s="2"/>
      <c r="AMB954" s="2"/>
      <c r="AMC954" s="2"/>
      <c r="AMD954" s="2"/>
      <c r="AME954" s="2"/>
      <c r="AMF954" s="2"/>
      <c r="AMG954" s="2"/>
      <c r="AMH954" s="2"/>
      <c r="AMI954" s="2"/>
      <c r="AMJ954" s="2"/>
    </row>
    <row r="955" s="1" customFormat="1" ht="27.75" customHeight="1" spans="1:102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  <c r="KE955" s="2"/>
      <c r="KF955" s="2"/>
      <c r="KG955" s="2"/>
      <c r="KH955" s="2"/>
      <c r="KI955" s="2"/>
      <c r="KJ955" s="2"/>
      <c r="KK955" s="2"/>
      <c r="KL955" s="2"/>
      <c r="KM955" s="2"/>
      <c r="KN955" s="2"/>
      <c r="KO955" s="2"/>
      <c r="KP955" s="2"/>
      <c r="KQ955" s="2"/>
      <c r="KR955" s="2"/>
      <c r="KS955" s="2"/>
      <c r="KT955" s="2"/>
      <c r="KU955" s="2"/>
      <c r="KV955" s="2"/>
      <c r="KW955" s="2"/>
      <c r="KX955" s="2"/>
      <c r="KY955" s="2"/>
      <c r="KZ955" s="2"/>
      <c r="LA955" s="2"/>
      <c r="LB955" s="2"/>
      <c r="LC955" s="2"/>
      <c r="LD955" s="2"/>
      <c r="LE955" s="2"/>
      <c r="LF955" s="2"/>
      <c r="LG955" s="2"/>
      <c r="LH955" s="2"/>
      <c r="LI955" s="2"/>
      <c r="LJ955" s="2"/>
      <c r="LK955" s="2"/>
      <c r="LL955" s="2"/>
      <c r="LM955" s="2"/>
      <c r="LN955" s="2"/>
      <c r="LO955" s="2"/>
      <c r="LP955" s="2"/>
      <c r="LQ955" s="2"/>
      <c r="LR955" s="2"/>
      <c r="LS955" s="2"/>
      <c r="LT955" s="2"/>
      <c r="LU955" s="2"/>
      <c r="LV955" s="2"/>
      <c r="LW955" s="2"/>
      <c r="LX955" s="2"/>
      <c r="LY955" s="2"/>
      <c r="LZ955" s="2"/>
      <c r="MA955" s="2"/>
      <c r="MB955" s="2"/>
      <c r="MC955" s="2"/>
      <c r="MD955" s="2"/>
      <c r="ME955" s="2"/>
      <c r="MF955" s="2"/>
      <c r="MG955" s="2"/>
      <c r="MH955" s="2"/>
      <c r="MI955" s="2"/>
      <c r="MJ955" s="2"/>
      <c r="MK955" s="2"/>
      <c r="ML955" s="2"/>
      <c r="MM955" s="2"/>
      <c r="MN955" s="2"/>
      <c r="MO955" s="2"/>
      <c r="MP955" s="2"/>
      <c r="MQ955" s="2"/>
      <c r="MR955" s="2"/>
      <c r="MS955" s="2"/>
      <c r="MT955" s="2"/>
      <c r="MU955" s="2"/>
      <c r="MV955" s="2"/>
      <c r="MW955" s="2"/>
      <c r="MX955" s="2"/>
      <c r="MY955" s="2"/>
      <c r="MZ955" s="2"/>
      <c r="NA955" s="2"/>
      <c r="NB955" s="2"/>
      <c r="NC955" s="2"/>
      <c r="ND955" s="2"/>
      <c r="NE955" s="2"/>
      <c r="NF955" s="2"/>
      <c r="NG955" s="2"/>
      <c r="NH955" s="2"/>
      <c r="NI955" s="2"/>
      <c r="NJ955" s="2"/>
      <c r="NK955" s="2"/>
      <c r="NL955" s="2"/>
      <c r="NM955" s="2"/>
      <c r="NN955" s="2"/>
      <c r="NO955" s="2"/>
      <c r="NP955" s="2"/>
      <c r="NQ955" s="2"/>
      <c r="NR955" s="2"/>
      <c r="NS955" s="2"/>
      <c r="NT955" s="2"/>
      <c r="NU955" s="2"/>
      <c r="NV955" s="2"/>
      <c r="NW955" s="2"/>
      <c r="NX955" s="2"/>
      <c r="NY955" s="2"/>
      <c r="NZ955" s="2"/>
      <c r="OA955" s="2"/>
      <c r="OB955" s="2"/>
      <c r="OC955" s="2"/>
      <c r="OD955" s="2"/>
      <c r="OE955" s="2"/>
      <c r="OF955" s="2"/>
      <c r="OG955" s="2"/>
      <c r="OH955" s="2"/>
      <c r="OI955" s="2"/>
      <c r="OJ955" s="2"/>
      <c r="OK955" s="2"/>
      <c r="OL955" s="2"/>
      <c r="OM955" s="2"/>
      <c r="ON955" s="2"/>
      <c r="OO955" s="2"/>
      <c r="OP955" s="2"/>
      <c r="OQ955" s="2"/>
      <c r="OR955" s="2"/>
      <c r="OS955" s="2"/>
      <c r="OT955" s="2"/>
      <c r="OU955" s="2"/>
      <c r="OV955" s="2"/>
      <c r="OW955" s="2"/>
      <c r="OX955" s="2"/>
      <c r="OY955" s="2"/>
      <c r="OZ955" s="2"/>
      <c r="PA955" s="2"/>
      <c r="PB955" s="2"/>
      <c r="PC955" s="2"/>
      <c r="PD955" s="2"/>
      <c r="PE955" s="2"/>
      <c r="PF955" s="2"/>
      <c r="PG955" s="2"/>
      <c r="PH955" s="2"/>
      <c r="PI955" s="2"/>
      <c r="PJ955" s="2"/>
      <c r="PK955" s="2"/>
      <c r="PL955" s="2"/>
      <c r="PM955" s="2"/>
      <c r="PN955" s="2"/>
      <c r="PO955" s="2"/>
      <c r="PP955" s="2"/>
      <c r="PQ955" s="2"/>
      <c r="PR955" s="2"/>
      <c r="PS955" s="2"/>
      <c r="PT955" s="2"/>
      <c r="PU955" s="2"/>
      <c r="PV955" s="2"/>
      <c r="PW955" s="2"/>
      <c r="PX955" s="2"/>
      <c r="PY955" s="2"/>
      <c r="PZ955" s="2"/>
      <c r="QA955" s="2"/>
      <c r="QB955" s="2"/>
      <c r="QC955" s="2"/>
      <c r="QD955" s="2"/>
      <c r="QE955" s="2"/>
      <c r="QF955" s="2"/>
      <c r="QG955" s="2"/>
      <c r="QH955" s="2"/>
      <c r="QI955" s="2"/>
      <c r="QJ955" s="2"/>
      <c r="QK955" s="2"/>
      <c r="QL955" s="2"/>
      <c r="QM955" s="2"/>
      <c r="QN955" s="2"/>
      <c r="QO955" s="2"/>
      <c r="QP955" s="2"/>
      <c r="QQ955" s="2"/>
      <c r="QR955" s="2"/>
      <c r="QS955" s="2"/>
      <c r="QT955" s="2"/>
      <c r="QU955" s="2"/>
      <c r="QV955" s="2"/>
      <c r="QW955" s="2"/>
      <c r="QX955" s="2"/>
      <c r="QY955" s="2"/>
      <c r="QZ955" s="2"/>
      <c r="RA955" s="2"/>
      <c r="RB955" s="2"/>
      <c r="RC955" s="2"/>
      <c r="RD955" s="2"/>
      <c r="RE955" s="2"/>
      <c r="RF955" s="2"/>
      <c r="RG955" s="2"/>
      <c r="RH955" s="2"/>
      <c r="RI955" s="2"/>
      <c r="RJ955" s="2"/>
      <c r="RK955" s="2"/>
      <c r="RL955" s="2"/>
      <c r="RM955" s="2"/>
      <c r="RN955" s="2"/>
      <c r="RO955" s="2"/>
      <c r="RP955" s="2"/>
      <c r="RQ955" s="2"/>
      <c r="RR955" s="2"/>
      <c r="RS955" s="2"/>
      <c r="RT955" s="2"/>
      <c r="RU955" s="2"/>
      <c r="RV955" s="2"/>
      <c r="RW955" s="2"/>
      <c r="RX955" s="2"/>
      <c r="RY955" s="2"/>
      <c r="RZ955" s="2"/>
      <c r="SA955" s="2"/>
      <c r="SB955" s="2"/>
      <c r="SC955" s="2"/>
      <c r="SD955" s="2"/>
      <c r="SE955" s="2"/>
      <c r="SF955" s="2"/>
      <c r="SG955" s="2"/>
      <c r="SH955" s="2"/>
      <c r="SI955" s="2"/>
      <c r="SJ955" s="2"/>
      <c r="SK955" s="2"/>
      <c r="SL955" s="2"/>
      <c r="SM955" s="2"/>
      <c r="SN955" s="2"/>
      <c r="SO955" s="2"/>
      <c r="SP955" s="2"/>
      <c r="SQ955" s="2"/>
      <c r="SR955" s="2"/>
      <c r="SS955" s="2"/>
      <c r="ST955" s="2"/>
      <c r="SU955" s="2"/>
      <c r="SV955" s="2"/>
      <c r="SW955" s="2"/>
      <c r="SX955" s="2"/>
      <c r="SY955" s="2"/>
      <c r="SZ955" s="2"/>
      <c r="TA955" s="2"/>
      <c r="TB955" s="2"/>
      <c r="TC955" s="2"/>
      <c r="TD955" s="2"/>
      <c r="TE955" s="2"/>
      <c r="TF955" s="2"/>
      <c r="TG955" s="2"/>
      <c r="TH955" s="2"/>
      <c r="TI955" s="2"/>
      <c r="TJ955" s="2"/>
      <c r="TK955" s="2"/>
      <c r="TL955" s="2"/>
      <c r="TM955" s="2"/>
      <c r="TN955" s="2"/>
      <c r="TO955" s="2"/>
      <c r="TP955" s="2"/>
      <c r="TQ955" s="2"/>
      <c r="TR955" s="2"/>
      <c r="TS955" s="2"/>
      <c r="TT955" s="2"/>
      <c r="TU955" s="2"/>
      <c r="TV955" s="2"/>
      <c r="TW955" s="2"/>
      <c r="TX955" s="2"/>
      <c r="TY955" s="2"/>
      <c r="TZ955" s="2"/>
      <c r="UA955" s="2"/>
      <c r="UB955" s="2"/>
      <c r="UC955" s="2"/>
      <c r="UD955" s="2"/>
      <c r="UE955" s="2"/>
      <c r="UF955" s="2"/>
      <c r="UG955" s="2"/>
      <c r="UH955" s="2"/>
      <c r="UI955" s="2"/>
      <c r="UJ955" s="2"/>
      <c r="UK955" s="2"/>
      <c r="UL955" s="2"/>
      <c r="UM955" s="2"/>
      <c r="UN955" s="2"/>
      <c r="UO955" s="2"/>
      <c r="UP955" s="2"/>
      <c r="UQ955" s="2"/>
      <c r="UR955" s="2"/>
      <c r="US955" s="2"/>
      <c r="UT955" s="2"/>
      <c r="UU955" s="2"/>
      <c r="UV955" s="2"/>
      <c r="UW955" s="2"/>
      <c r="UX955" s="2"/>
      <c r="UY955" s="2"/>
      <c r="UZ955" s="2"/>
      <c r="VA955" s="2"/>
      <c r="VB955" s="2"/>
      <c r="VC955" s="2"/>
      <c r="VD955" s="2"/>
      <c r="VE955" s="2"/>
      <c r="VF955" s="2"/>
      <c r="VG955" s="2"/>
      <c r="VH955" s="2"/>
      <c r="VI955" s="2"/>
      <c r="VJ955" s="2"/>
      <c r="VK955" s="2"/>
      <c r="VL955" s="2"/>
      <c r="VM955" s="2"/>
      <c r="VN955" s="2"/>
      <c r="VO955" s="2"/>
      <c r="VP955" s="2"/>
      <c r="VQ955" s="2"/>
      <c r="VR955" s="2"/>
      <c r="VS955" s="2"/>
      <c r="VT955" s="2"/>
      <c r="VU955" s="2"/>
      <c r="VV955" s="2"/>
      <c r="VW955" s="2"/>
      <c r="VX955" s="2"/>
      <c r="VY955" s="2"/>
      <c r="VZ955" s="2"/>
      <c r="WA955" s="2"/>
      <c r="WB955" s="2"/>
      <c r="WC955" s="2"/>
      <c r="WD955" s="2"/>
      <c r="WE955" s="2"/>
      <c r="WF955" s="2"/>
      <c r="WG955" s="2"/>
      <c r="WH955" s="2"/>
      <c r="WI955" s="2"/>
      <c r="WJ955" s="2"/>
      <c r="WK955" s="2"/>
      <c r="WL955" s="2"/>
      <c r="WM955" s="2"/>
      <c r="WN955" s="2"/>
      <c r="WO955" s="2"/>
      <c r="WP955" s="2"/>
      <c r="WQ955" s="2"/>
      <c r="WR955" s="2"/>
      <c r="WS955" s="2"/>
      <c r="WT955" s="2"/>
      <c r="WU955" s="2"/>
      <c r="WV955" s="2"/>
      <c r="WW955" s="2"/>
      <c r="WX955" s="2"/>
      <c r="WY955" s="2"/>
      <c r="WZ955" s="2"/>
      <c r="XA955" s="2"/>
      <c r="XB955" s="2"/>
      <c r="XC955" s="2"/>
      <c r="XD955" s="2"/>
      <c r="XE955" s="2"/>
      <c r="XF955" s="2"/>
      <c r="XG955" s="2"/>
      <c r="XH955" s="2"/>
      <c r="XI955" s="2"/>
      <c r="XJ955" s="2"/>
      <c r="XK955" s="2"/>
      <c r="XL955" s="2"/>
      <c r="XM955" s="2"/>
      <c r="XN955" s="2"/>
      <c r="XO955" s="2"/>
      <c r="XP955" s="2"/>
      <c r="XQ955" s="2"/>
      <c r="XR955" s="2"/>
      <c r="XS955" s="2"/>
      <c r="XT955" s="2"/>
      <c r="XU955" s="2"/>
      <c r="XV955" s="2"/>
      <c r="XW955" s="2"/>
      <c r="XX955" s="2"/>
      <c r="XY955" s="2"/>
      <c r="XZ955" s="2"/>
      <c r="YA955" s="2"/>
      <c r="YB955" s="2"/>
      <c r="YC955" s="2"/>
      <c r="YD955" s="2"/>
      <c r="YE955" s="2"/>
      <c r="YF955" s="2"/>
      <c r="YG955" s="2"/>
      <c r="YH955" s="2"/>
      <c r="YI955" s="2"/>
      <c r="YJ955" s="2"/>
      <c r="YK955" s="2"/>
      <c r="YL955" s="2"/>
      <c r="YM955" s="2"/>
      <c r="YN955" s="2"/>
      <c r="YO955" s="2"/>
      <c r="YP955" s="2"/>
      <c r="YQ955" s="2"/>
      <c r="YR955" s="2"/>
      <c r="YS955" s="2"/>
      <c r="YT955" s="2"/>
      <c r="YU955" s="2"/>
      <c r="YV955" s="2"/>
      <c r="YW955" s="2"/>
      <c r="YX955" s="2"/>
      <c r="YY955" s="2"/>
      <c r="YZ955" s="2"/>
      <c r="ZA955" s="2"/>
      <c r="ZB955" s="2"/>
      <c r="ZC955" s="2"/>
      <c r="ZD955" s="2"/>
      <c r="ZE955" s="2"/>
      <c r="ZF955" s="2"/>
      <c r="ZG955" s="2"/>
      <c r="ZH955" s="2"/>
      <c r="ZI955" s="2"/>
      <c r="ZJ955" s="2"/>
      <c r="ZK955" s="2"/>
      <c r="ZL955" s="2"/>
      <c r="ZM955" s="2"/>
      <c r="ZN955" s="2"/>
      <c r="ZO955" s="2"/>
      <c r="ZP955" s="2"/>
      <c r="ZQ955" s="2"/>
      <c r="ZR955" s="2"/>
      <c r="ZS955" s="2"/>
      <c r="ZT955" s="2"/>
      <c r="ZU955" s="2"/>
      <c r="ZV955" s="2"/>
      <c r="ZW955" s="2"/>
      <c r="ZX955" s="2"/>
      <c r="ZY955" s="2"/>
      <c r="ZZ955" s="2"/>
      <c r="AAA955" s="2"/>
      <c r="AAB955" s="2"/>
      <c r="AAC955" s="2"/>
      <c r="AAD955" s="2"/>
      <c r="AAE955" s="2"/>
      <c r="AAF955" s="2"/>
      <c r="AAG955" s="2"/>
      <c r="AAH955" s="2"/>
      <c r="AAI955" s="2"/>
      <c r="AAJ955" s="2"/>
      <c r="AAK955" s="2"/>
      <c r="AAL955" s="2"/>
      <c r="AAM955" s="2"/>
      <c r="AAN955" s="2"/>
      <c r="AAO955" s="2"/>
      <c r="AAP955" s="2"/>
      <c r="AAQ955" s="2"/>
      <c r="AAR955" s="2"/>
      <c r="AAS955" s="2"/>
      <c r="AAT955" s="2"/>
      <c r="AAU955" s="2"/>
      <c r="AAV955" s="2"/>
      <c r="AAW955" s="2"/>
      <c r="AAX955" s="2"/>
      <c r="AAY955" s="2"/>
      <c r="AAZ955" s="2"/>
      <c r="ABA955" s="2"/>
      <c r="ABB955" s="2"/>
      <c r="ABC955" s="2"/>
      <c r="ABD955" s="2"/>
      <c r="ABE955" s="2"/>
      <c r="ABF955" s="2"/>
      <c r="ABG955" s="2"/>
      <c r="ABH955" s="2"/>
      <c r="ABI955" s="2"/>
      <c r="ABJ955" s="2"/>
      <c r="ABK955" s="2"/>
      <c r="ABL955" s="2"/>
      <c r="ABM955" s="2"/>
      <c r="ABN955" s="2"/>
      <c r="ABO955" s="2"/>
      <c r="ABP955" s="2"/>
      <c r="ABQ955" s="2"/>
      <c r="ABR955" s="2"/>
      <c r="ABS955" s="2"/>
      <c r="ABT955" s="2"/>
      <c r="ABU955" s="2"/>
      <c r="ABV955" s="2"/>
      <c r="ABW955" s="2"/>
      <c r="ABX955" s="2"/>
      <c r="ABY955" s="2"/>
      <c r="ABZ955" s="2"/>
      <c r="ACA955" s="2"/>
      <c r="ACB955" s="2"/>
      <c r="ACC955" s="2"/>
      <c r="ACD955" s="2"/>
      <c r="ACE955" s="2"/>
      <c r="ACF955" s="2"/>
      <c r="ACG955" s="2"/>
      <c r="ACH955" s="2"/>
      <c r="ACI955" s="2"/>
      <c r="ACJ955" s="2"/>
      <c r="ACK955" s="2"/>
      <c r="ACL955" s="2"/>
      <c r="ACM955" s="2"/>
      <c r="ACN955" s="2"/>
      <c r="ACO955" s="2"/>
      <c r="ACP955" s="2"/>
      <c r="ACQ955" s="2"/>
      <c r="ACR955" s="2"/>
      <c r="ACS955" s="2"/>
      <c r="ACT955" s="2"/>
      <c r="ACU955" s="2"/>
      <c r="ACV955" s="2"/>
      <c r="ACW955" s="2"/>
      <c r="ACX955" s="2"/>
      <c r="ACY955" s="2"/>
      <c r="ACZ955" s="2"/>
      <c r="ADA955" s="2"/>
      <c r="ADB955" s="2"/>
      <c r="ADC955" s="2"/>
      <c r="ADD955" s="2"/>
      <c r="ADE955" s="2"/>
      <c r="ADF955" s="2"/>
      <c r="ADG955" s="2"/>
      <c r="ADH955" s="2"/>
      <c r="ADI955" s="2"/>
      <c r="ADJ955" s="2"/>
      <c r="ADK955" s="2"/>
      <c r="ADL955" s="2"/>
      <c r="ADM955" s="2"/>
      <c r="ADN955" s="2"/>
      <c r="ADO955" s="2"/>
      <c r="ADP955" s="2"/>
      <c r="ADQ955" s="2"/>
      <c r="ADR955" s="2"/>
      <c r="ADS955" s="2"/>
      <c r="ADT955" s="2"/>
      <c r="ADU955" s="2"/>
      <c r="ADV955" s="2"/>
      <c r="ADW955" s="2"/>
      <c r="ADX955" s="2"/>
      <c r="ADY955" s="2"/>
      <c r="ADZ955" s="2"/>
      <c r="AEA955" s="2"/>
      <c r="AEB955" s="2"/>
      <c r="AEC955" s="2"/>
      <c r="AED955" s="2"/>
      <c r="AEE955" s="2"/>
      <c r="AEF955" s="2"/>
      <c r="AEG955" s="2"/>
      <c r="AEH955" s="2"/>
      <c r="AEI955" s="2"/>
      <c r="AEJ955" s="2"/>
      <c r="AEK955" s="2"/>
      <c r="AEL955" s="2"/>
      <c r="AEM955" s="2"/>
      <c r="AEN955" s="2"/>
      <c r="AEO955" s="2"/>
      <c r="AEP955" s="2"/>
      <c r="AEQ955" s="2"/>
      <c r="AER955" s="2"/>
      <c r="AES955" s="2"/>
      <c r="AET955" s="2"/>
      <c r="AEU955" s="2"/>
      <c r="AEV955" s="2"/>
      <c r="AEW955" s="2"/>
      <c r="AEX955" s="2"/>
      <c r="AEY955" s="2"/>
      <c r="AEZ955" s="2"/>
      <c r="AFA955" s="2"/>
      <c r="AFB955" s="2"/>
      <c r="AFC955" s="2"/>
      <c r="AFD955" s="2"/>
      <c r="AFE955" s="2"/>
      <c r="AFF955" s="2"/>
      <c r="AFG955" s="2"/>
      <c r="AFH955" s="2"/>
      <c r="AFI955" s="2"/>
      <c r="AFJ955" s="2"/>
      <c r="AFK955" s="2"/>
      <c r="AFL955" s="2"/>
      <c r="AFM955" s="2"/>
      <c r="AFN955" s="2"/>
      <c r="AFO955" s="2"/>
      <c r="AFP955" s="2"/>
      <c r="AFQ955" s="2"/>
      <c r="AFR955" s="2"/>
      <c r="AFS955" s="2"/>
      <c r="AFT955" s="2"/>
      <c r="AFU955" s="2"/>
      <c r="AFV955" s="2"/>
      <c r="AFW955" s="2"/>
      <c r="AFX955" s="2"/>
      <c r="AFY955" s="2"/>
      <c r="AFZ955" s="2"/>
      <c r="AGA955" s="2"/>
      <c r="AGB955" s="2"/>
      <c r="AGC955" s="2"/>
      <c r="AGD955" s="2"/>
      <c r="AGE955" s="2"/>
      <c r="AGF955" s="2"/>
      <c r="AGG955" s="2"/>
      <c r="AGH955" s="2"/>
      <c r="AGI955" s="2"/>
      <c r="AGJ955" s="2"/>
      <c r="AGK955" s="2"/>
      <c r="AGL955" s="2"/>
      <c r="AGM955" s="2"/>
      <c r="AGN955" s="2"/>
      <c r="AGO955" s="2"/>
      <c r="AGP955" s="2"/>
      <c r="AGQ955" s="2"/>
      <c r="AGR955" s="2"/>
      <c r="AGS955" s="2"/>
      <c r="AGT955" s="2"/>
      <c r="AGU955" s="2"/>
      <c r="AGV955" s="2"/>
      <c r="AGW955" s="2"/>
      <c r="AGX955" s="2"/>
      <c r="AGY955" s="2"/>
      <c r="AGZ955" s="2"/>
      <c r="AHA955" s="2"/>
      <c r="AHB955" s="2"/>
      <c r="AHC955" s="2"/>
      <c r="AHD955" s="2"/>
      <c r="AHE955" s="2"/>
      <c r="AHF955" s="2"/>
      <c r="AHG955" s="2"/>
      <c r="AHH955" s="2"/>
      <c r="AHI955" s="2"/>
      <c r="AHJ955" s="2"/>
      <c r="AHK955" s="2"/>
      <c r="AHL955" s="2"/>
      <c r="AHM955" s="2"/>
      <c r="AHN955" s="2"/>
      <c r="AHO955" s="2"/>
      <c r="AHP955" s="2"/>
      <c r="AHQ955" s="2"/>
      <c r="AHR955" s="2"/>
      <c r="AHS955" s="2"/>
      <c r="AHT955" s="2"/>
      <c r="AHU955" s="2"/>
      <c r="AHV955" s="2"/>
      <c r="AHW955" s="2"/>
      <c r="AHX955" s="2"/>
      <c r="AHY955" s="2"/>
      <c r="AHZ955" s="2"/>
      <c r="AIA955" s="2"/>
      <c r="AIB955" s="2"/>
      <c r="AIC955" s="2"/>
      <c r="AID955" s="2"/>
      <c r="AIE955" s="2"/>
      <c r="AIF955" s="2"/>
      <c r="AIG955" s="2"/>
      <c r="AIH955" s="2"/>
      <c r="AII955" s="2"/>
      <c r="AIJ955" s="2"/>
      <c r="AIK955" s="2"/>
      <c r="AIL955" s="2"/>
      <c r="AIM955" s="2"/>
      <c r="AIN955" s="2"/>
      <c r="AIO955" s="2"/>
      <c r="AIP955" s="2"/>
      <c r="AIQ955" s="2"/>
      <c r="AIR955" s="2"/>
      <c r="AIS955" s="2"/>
      <c r="AIT955" s="2"/>
      <c r="AIU955" s="2"/>
      <c r="AIV955" s="2"/>
      <c r="AIW955" s="2"/>
      <c r="AIX955" s="2"/>
      <c r="AIY955" s="2"/>
      <c r="AIZ955" s="2"/>
      <c r="AJA955" s="2"/>
      <c r="AJB955" s="2"/>
      <c r="AJC955" s="2"/>
      <c r="AJD955" s="2"/>
      <c r="AJE955" s="2"/>
      <c r="AJF955" s="2"/>
      <c r="AJG955" s="2"/>
      <c r="AJH955" s="2"/>
      <c r="AJI955" s="2"/>
      <c r="AJJ955" s="2"/>
      <c r="AJK955" s="2"/>
      <c r="AJL955" s="2"/>
      <c r="AJM955" s="2"/>
      <c r="AJN955" s="2"/>
      <c r="AJO955" s="2"/>
      <c r="AJP955" s="2"/>
      <c r="AJQ955" s="2"/>
      <c r="AJR955" s="2"/>
      <c r="AJS955" s="2"/>
      <c r="AJT955" s="2"/>
      <c r="AJU955" s="2"/>
      <c r="AJV955" s="2"/>
      <c r="AJW955" s="2"/>
      <c r="AJX955" s="2"/>
      <c r="AJY955" s="2"/>
      <c r="AJZ955" s="2"/>
      <c r="AKA955" s="2"/>
      <c r="AKB955" s="2"/>
      <c r="AKC955" s="2"/>
      <c r="AKD955" s="2"/>
      <c r="AKE955" s="2"/>
      <c r="AKF955" s="2"/>
      <c r="AKG955" s="2"/>
      <c r="AKH955" s="2"/>
      <c r="AKI955" s="2"/>
      <c r="AKJ955" s="2"/>
      <c r="AKK955" s="2"/>
      <c r="AKL955" s="2"/>
      <c r="AKM955" s="2"/>
      <c r="AKN955" s="2"/>
      <c r="AKO955" s="2"/>
      <c r="AKP955" s="2"/>
      <c r="AKQ955" s="2"/>
      <c r="AKR955" s="2"/>
      <c r="AKS955" s="2"/>
      <c r="AKT955" s="2"/>
      <c r="AKU955" s="2"/>
      <c r="AKV955" s="2"/>
      <c r="AKW955" s="2"/>
      <c r="AKX955" s="2"/>
      <c r="AKY955" s="2"/>
      <c r="AKZ955" s="2"/>
      <c r="ALA955" s="2"/>
      <c r="ALB955" s="2"/>
      <c r="ALC955" s="2"/>
      <c r="ALD955" s="2"/>
      <c r="ALE955" s="2"/>
      <c r="ALF955" s="2"/>
      <c r="ALG955" s="2"/>
      <c r="ALH955" s="2"/>
      <c r="ALI955" s="2"/>
      <c r="ALJ955" s="2"/>
      <c r="ALK955" s="2"/>
      <c r="ALL955" s="2"/>
      <c r="ALM955" s="2"/>
      <c r="ALN955" s="2"/>
      <c r="ALO955" s="2"/>
      <c r="ALP955" s="2"/>
      <c r="ALQ955" s="2"/>
      <c r="ALR955" s="2"/>
      <c r="ALS955" s="2"/>
      <c r="ALT955" s="2"/>
      <c r="ALU955" s="2"/>
      <c r="ALV955" s="2"/>
      <c r="ALW955" s="2"/>
      <c r="ALX955" s="2"/>
      <c r="ALY955" s="2"/>
      <c r="ALZ955" s="2"/>
      <c r="AMA955" s="2"/>
      <c r="AMB955" s="2"/>
      <c r="AMC955" s="2"/>
      <c r="AMD955" s="2"/>
      <c r="AME955" s="2"/>
      <c r="AMF955" s="2"/>
      <c r="AMG955" s="2"/>
      <c r="AMH955" s="2"/>
      <c r="AMI955" s="2"/>
      <c r="AMJ955" s="2"/>
    </row>
    <row r="956" s="1" customFormat="1" ht="27.75" customHeight="1" spans="1:102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  <c r="KE956" s="2"/>
      <c r="KF956" s="2"/>
      <c r="KG956" s="2"/>
      <c r="KH956" s="2"/>
      <c r="KI956" s="2"/>
      <c r="KJ956" s="2"/>
      <c r="KK956" s="2"/>
      <c r="KL956" s="2"/>
      <c r="KM956" s="2"/>
      <c r="KN956" s="2"/>
      <c r="KO956" s="2"/>
      <c r="KP956" s="2"/>
      <c r="KQ956" s="2"/>
      <c r="KR956" s="2"/>
      <c r="KS956" s="2"/>
      <c r="KT956" s="2"/>
      <c r="KU956" s="2"/>
      <c r="KV956" s="2"/>
      <c r="KW956" s="2"/>
      <c r="KX956" s="2"/>
      <c r="KY956" s="2"/>
      <c r="KZ956" s="2"/>
      <c r="LA956" s="2"/>
      <c r="LB956" s="2"/>
      <c r="LC956" s="2"/>
      <c r="LD956" s="2"/>
      <c r="LE956" s="2"/>
      <c r="LF956" s="2"/>
      <c r="LG956" s="2"/>
      <c r="LH956" s="2"/>
      <c r="LI956" s="2"/>
      <c r="LJ956" s="2"/>
      <c r="LK956" s="2"/>
      <c r="LL956" s="2"/>
      <c r="LM956" s="2"/>
      <c r="LN956" s="2"/>
      <c r="LO956" s="2"/>
      <c r="LP956" s="2"/>
      <c r="LQ956" s="2"/>
      <c r="LR956" s="2"/>
      <c r="LS956" s="2"/>
      <c r="LT956" s="2"/>
      <c r="LU956" s="2"/>
      <c r="LV956" s="2"/>
      <c r="LW956" s="2"/>
      <c r="LX956" s="2"/>
      <c r="LY956" s="2"/>
      <c r="LZ956" s="2"/>
      <c r="MA956" s="2"/>
      <c r="MB956" s="2"/>
      <c r="MC956" s="2"/>
      <c r="MD956" s="2"/>
      <c r="ME956" s="2"/>
      <c r="MF956" s="2"/>
      <c r="MG956" s="2"/>
      <c r="MH956" s="2"/>
      <c r="MI956" s="2"/>
      <c r="MJ956" s="2"/>
      <c r="MK956" s="2"/>
      <c r="ML956" s="2"/>
      <c r="MM956" s="2"/>
      <c r="MN956" s="2"/>
      <c r="MO956" s="2"/>
      <c r="MP956" s="2"/>
      <c r="MQ956" s="2"/>
      <c r="MR956" s="2"/>
      <c r="MS956" s="2"/>
      <c r="MT956" s="2"/>
      <c r="MU956" s="2"/>
      <c r="MV956" s="2"/>
      <c r="MW956" s="2"/>
      <c r="MX956" s="2"/>
      <c r="MY956" s="2"/>
      <c r="MZ956" s="2"/>
      <c r="NA956" s="2"/>
      <c r="NB956" s="2"/>
      <c r="NC956" s="2"/>
      <c r="ND956" s="2"/>
      <c r="NE956" s="2"/>
      <c r="NF956" s="2"/>
      <c r="NG956" s="2"/>
      <c r="NH956" s="2"/>
      <c r="NI956" s="2"/>
      <c r="NJ956" s="2"/>
      <c r="NK956" s="2"/>
      <c r="NL956" s="2"/>
      <c r="NM956" s="2"/>
      <c r="NN956" s="2"/>
      <c r="NO956" s="2"/>
      <c r="NP956" s="2"/>
      <c r="NQ956" s="2"/>
      <c r="NR956" s="2"/>
      <c r="NS956" s="2"/>
      <c r="NT956" s="2"/>
      <c r="NU956" s="2"/>
      <c r="NV956" s="2"/>
      <c r="NW956" s="2"/>
      <c r="NX956" s="2"/>
      <c r="NY956" s="2"/>
      <c r="NZ956" s="2"/>
      <c r="OA956" s="2"/>
      <c r="OB956" s="2"/>
      <c r="OC956" s="2"/>
      <c r="OD956" s="2"/>
      <c r="OE956" s="2"/>
      <c r="OF956" s="2"/>
      <c r="OG956" s="2"/>
      <c r="OH956" s="2"/>
      <c r="OI956" s="2"/>
      <c r="OJ956" s="2"/>
      <c r="OK956" s="2"/>
      <c r="OL956" s="2"/>
      <c r="OM956" s="2"/>
      <c r="ON956" s="2"/>
      <c r="OO956" s="2"/>
      <c r="OP956" s="2"/>
      <c r="OQ956" s="2"/>
      <c r="OR956" s="2"/>
      <c r="OS956" s="2"/>
      <c r="OT956" s="2"/>
      <c r="OU956" s="2"/>
      <c r="OV956" s="2"/>
      <c r="OW956" s="2"/>
      <c r="OX956" s="2"/>
      <c r="OY956" s="2"/>
      <c r="OZ956" s="2"/>
      <c r="PA956" s="2"/>
      <c r="PB956" s="2"/>
      <c r="PC956" s="2"/>
      <c r="PD956" s="2"/>
      <c r="PE956" s="2"/>
      <c r="PF956" s="2"/>
      <c r="PG956" s="2"/>
      <c r="PH956" s="2"/>
      <c r="PI956" s="2"/>
      <c r="PJ956" s="2"/>
      <c r="PK956" s="2"/>
      <c r="PL956" s="2"/>
      <c r="PM956" s="2"/>
      <c r="PN956" s="2"/>
      <c r="PO956" s="2"/>
      <c r="PP956" s="2"/>
      <c r="PQ956" s="2"/>
      <c r="PR956" s="2"/>
      <c r="PS956" s="2"/>
      <c r="PT956" s="2"/>
      <c r="PU956" s="2"/>
      <c r="PV956" s="2"/>
      <c r="PW956" s="2"/>
      <c r="PX956" s="2"/>
      <c r="PY956" s="2"/>
      <c r="PZ956" s="2"/>
      <c r="QA956" s="2"/>
      <c r="QB956" s="2"/>
      <c r="QC956" s="2"/>
      <c r="QD956" s="2"/>
      <c r="QE956" s="2"/>
      <c r="QF956" s="2"/>
      <c r="QG956" s="2"/>
      <c r="QH956" s="2"/>
      <c r="QI956" s="2"/>
      <c r="QJ956" s="2"/>
      <c r="QK956" s="2"/>
      <c r="QL956" s="2"/>
      <c r="QM956" s="2"/>
      <c r="QN956" s="2"/>
      <c r="QO956" s="2"/>
      <c r="QP956" s="2"/>
      <c r="QQ956" s="2"/>
      <c r="QR956" s="2"/>
      <c r="QS956" s="2"/>
      <c r="QT956" s="2"/>
      <c r="QU956" s="2"/>
      <c r="QV956" s="2"/>
      <c r="QW956" s="2"/>
      <c r="QX956" s="2"/>
      <c r="QY956" s="2"/>
      <c r="QZ956" s="2"/>
      <c r="RA956" s="2"/>
      <c r="RB956" s="2"/>
      <c r="RC956" s="2"/>
      <c r="RD956" s="2"/>
      <c r="RE956" s="2"/>
      <c r="RF956" s="2"/>
      <c r="RG956" s="2"/>
      <c r="RH956" s="2"/>
      <c r="RI956" s="2"/>
      <c r="RJ956" s="2"/>
      <c r="RK956" s="2"/>
      <c r="RL956" s="2"/>
      <c r="RM956" s="2"/>
      <c r="RN956" s="2"/>
      <c r="RO956" s="2"/>
      <c r="RP956" s="2"/>
      <c r="RQ956" s="2"/>
      <c r="RR956" s="2"/>
      <c r="RS956" s="2"/>
      <c r="RT956" s="2"/>
      <c r="RU956" s="2"/>
      <c r="RV956" s="2"/>
      <c r="RW956" s="2"/>
      <c r="RX956" s="2"/>
      <c r="RY956" s="2"/>
      <c r="RZ956" s="2"/>
      <c r="SA956" s="2"/>
      <c r="SB956" s="2"/>
      <c r="SC956" s="2"/>
      <c r="SD956" s="2"/>
      <c r="SE956" s="2"/>
      <c r="SF956" s="2"/>
      <c r="SG956" s="2"/>
      <c r="SH956" s="2"/>
      <c r="SI956" s="2"/>
      <c r="SJ956" s="2"/>
      <c r="SK956" s="2"/>
      <c r="SL956" s="2"/>
      <c r="SM956" s="2"/>
      <c r="SN956" s="2"/>
      <c r="SO956" s="2"/>
      <c r="SP956" s="2"/>
      <c r="SQ956" s="2"/>
      <c r="SR956" s="2"/>
      <c r="SS956" s="2"/>
      <c r="ST956" s="2"/>
      <c r="SU956" s="2"/>
      <c r="SV956" s="2"/>
      <c r="SW956" s="2"/>
      <c r="SX956" s="2"/>
      <c r="SY956" s="2"/>
      <c r="SZ956" s="2"/>
      <c r="TA956" s="2"/>
      <c r="TB956" s="2"/>
      <c r="TC956" s="2"/>
      <c r="TD956" s="2"/>
      <c r="TE956" s="2"/>
      <c r="TF956" s="2"/>
      <c r="TG956" s="2"/>
      <c r="TH956" s="2"/>
      <c r="TI956" s="2"/>
      <c r="TJ956" s="2"/>
      <c r="TK956" s="2"/>
      <c r="TL956" s="2"/>
      <c r="TM956" s="2"/>
      <c r="TN956" s="2"/>
      <c r="TO956" s="2"/>
      <c r="TP956" s="2"/>
      <c r="TQ956" s="2"/>
      <c r="TR956" s="2"/>
      <c r="TS956" s="2"/>
      <c r="TT956" s="2"/>
      <c r="TU956" s="2"/>
      <c r="TV956" s="2"/>
      <c r="TW956" s="2"/>
      <c r="TX956" s="2"/>
      <c r="TY956" s="2"/>
      <c r="TZ956" s="2"/>
      <c r="UA956" s="2"/>
      <c r="UB956" s="2"/>
      <c r="UC956" s="2"/>
      <c r="UD956" s="2"/>
      <c r="UE956" s="2"/>
      <c r="UF956" s="2"/>
      <c r="UG956" s="2"/>
      <c r="UH956" s="2"/>
      <c r="UI956" s="2"/>
      <c r="UJ956" s="2"/>
      <c r="UK956" s="2"/>
      <c r="UL956" s="2"/>
      <c r="UM956" s="2"/>
      <c r="UN956" s="2"/>
      <c r="UO956" s="2"/>
      <c r="UP956" s="2"/>
      <c r="UQ956" s="2"/>
      <c r="UR956" s="2"/>
      <c r="US956" s="2"/>
      <c r="UT956" s="2"/>
      <c r="UU956" s="2"/>
      <c r="UV956" s="2"/>
      <c r="UW956" s="2"/>
      <c r="UX956" s="2"/>
      <c r="UY956" s="2"/>
      <c r="UZ956" s="2"/>
      <c r="VA956" s="2"/>
      <c r="VB956" s="2"/>
      <c r="VC956" s="2"/>
      <c r="VD956" s="2"/>
      <c r="VE956" s="2"/>
      <c r="VF956" s="2"/>
      <c r="VG956" s="2"/>
      <c r="VH956" s="2"/>
      <c r="VI956" s="2"/>
      <c r="VJ956" s="2"/>
      <c r="VK956" s="2"/>
      <c r="VL956" s="2"/>
      <c r="VM956" s="2"/>
      <c r="VN956" s="2"/>
      <c r="VO956" s="2"/>
      <c r="VP956" s="2"/>
      <c r="VQ956" s="2"/>
      <c r="VR956" s="2"/>
      <c r="VS956" s="2"/>
      <c r="VT956" s="2"/>
      <c r="VU956" s="2"/>
      <c r="VV956" s="2"/>
      <c r="VW956" s="2"/>
      <c r="VX956" s="2"/>
      <c r="VY956" s="2"/>
      <c r="VZ956" s="2"/>
      <c r="WA956" s="2"/>
      <c r="WB956" s="2"/>
      <c r="WC956" s="2"/>
      <c r="WD956" s="2"/>
      <c r="WE956" s="2"/>
      <c r="WF956" s="2"/>
      <c r="WG956" s="2"/>
      <c r="WH956" s="2"/>
      <c r="WI956" s="2"/>
      <c r="WJ956" s="2"/>
      <c r="WK956" s="2"/>
      <c r="WL956" s="2"/>
      <c r="WM956" s="2"/>
      <c r="WN956" s="2"/>
      <c r="WO956" s="2"/>
      <c r="WP956" s="2"/>
      <c r="WQ956" s="2"/>
      <c r="WR956" s="2"/>
      <c r="WS956" s="2"/>
      <c r="WT956" s="2"/>
      <c r="WU956" s="2"/>
      <c r="WV956" s="2"/>
      <c r="WW956" s="2"/>
      <c r="WX956" s="2"/>
      <c r="WY956" s="2"/>
      <c r="WZ956" s="2"/>
      <c r="XA956" s="2"/>
      <c r="XB956" s="2"/>
      <c r="XC956" s="2"/>
      <c r="XD956" s="2"/>
      <c r="XE956" s="2"/>
      <c r="XF956" s="2"/>
      <c r="XG956" s="2"/>
      <c r="XH956" s="2"/>
      <c r="XI956" s="2"/>
      <c r="XJ956" s="2"/>
      <c r="XK956" s="2"/>
      <c r="XL956" s="2"/>
      <c r="XM956" s="2"/>
      <c r="XN956" s="2"/>
      <c r="XO956" s="2"/>
      <c r="XP956" s="2"/>
      <c r="XQ956" s="2"/>
      <c r="XR956" s="2"/>
      <c r="XS956" s="2"/>
      <c r="XT956" s="2"/>
      <c r="XU956" s="2"/>
      <c r="XV956" s="2"/>
      <c r="XW956" s="2"/>
      <c r="XX956" s="2"/>
      <c r="XY956" s="2"/>
      <c r="XZ956" s="2"/>
      <c r="YA956" s="2"/>
      <c r="YB956" s="2"/>
      <c r="YC956" s="2"/>
      <c r="YD956" s="2"/>
      <c r="YE956" s="2"/>
      <c r="YF956" s="2"/>
      <c r="YG956" s="2"/>
      <c r="YH956" s="2"/>
      <c r="YI956" s="2"/>
      <c r="YJ956" s="2"/>
      <c r="YK956" s="2"/>
      <c r="YL956" s="2"/>
      <c r="YM956" s="2"/>
      <c r="YN956" s="2"/>
      <c r="YO956" s="2"/>
      <c r="YP956" s="2"/>
      <c r="YQ956" s="2"/>
      <c r="YR956" s="2"/>
      <c r="YS956" s="2"/>
      <c r="YT956" s="2"/>
      <c r="YU956" s="2"/>
      <c r="YV956" s="2"/>
      <c r="YW956" s="2"/>
      <c r="YX956" s="2"/>
      <c r="YY956" s="2"/>
      <c r="YZ956" s="2"/>
      <c r="ZA956" s="2"/>
      <c r="ZB956" s="2"/>
      <c r="ZC956" s="2"/>
      <c r="ZD956" s="2"/>
      <c r="ZE956" s="2"/>
      <c r="ZF956" s="2"/>
      <c r="ZG956" s="2"/>
      <c r="ZH956" s="2"/>
      <c r="ZI956" s="2"/>
      <c r="ZJ956" s="2"/>
      <c r="ZK956" s="2"/>
      <c r="ZL956" s="2"/>
      <c r="ZM956" s="2"/>
      <c r="ZN956" s="2"/>
      <c r="ZO956" s="2"/>
      <c r="ZP956" s="2"/>
      <c r="ZQ956" s="2"/>
      <c r="ZR956" s="2"/>
      <c r="ZS956" s="2"/>
      <c r="ZT956" s="2"/>
      <c r="ZU956" s="2"/>
      <c r="ZV956" s="2"/>
      <c r="ZW956" s="2"/>
      <c r="ZX956" s="2"/>
      <c r="ZY956" s="2"/>
      <c r="ZZ956" s="2"/>
      <c r="AAA956" s="2"/>
      <c r="AAB956" s="2"/>
      <c r="AAC956" s="2"/>
      <c r="AAD956" s="2"/>
      <c r="AAE956" s="2"/>
      <c r="AAF956" s="2"/>
      <c r="AAG956" s="2"/>
      <c r="AAH956" s="2"/>
      <c r="AAI956" s="2"/>
      <c r="AAJ956" s="2"/>
      <c r="AAK956" s="2"/>
      <c r="AAL956" s="2"/>
      <c r="AAM956" s="2"/>
      <c r="AAN956" s="2"/>
      <c r="AAO956" s="2"/>
      <c r="AAP956" s="2"/>
      <c r="AAQ956" s="2"/>
      <c r="AAR956" s="2"/>
      <c r="AAS956" s="2"/>
      <c r="AAT956" s="2"/>
      <c r="AAU956" s="2"/>
      <c r="AAV956" s="2"/>
      <c r="AAW956" s="2"/>
      <c r="AAX956" s="2"/>
      <c r="AAY956" s="2"/>
      <c r="AAZ956" s="2"/>
      <c r="ABA956" s="2"/>
      <c r="ABB956" s="2"/>
      <c r="ABC956" s="2"/>
      <c r="ABD956" s="2"/>
      <c r="ABE956" s="2"/>
      <c r="ABF956" s="2"/>
      <c r="ABG956" s="2"/>
      <c r="ABH956" s="2"/>
      <c r="ABI956" s="2"/>
      <c r="ABJ956" s="2"/>
      <c r="ABK956" s="2"/>
      <c r="ABL956" s="2"/>
      <c r="ABM956" s="2"/>
      <c r="ABN956" s="2"/>
      <c r="ABO956" s="2"/>
      <c r="ABP956" s="2"/>
      <c r="ABQ956" s="2"/>
      <c r="ABR956" s="2"/>
      <c r="ABS956" s="2"/>
      <c r="ABT956" s="2"/>
      <c r="ABU956" s="2"/>
      <c r="ABV956" s="2"/>
      <c r="ABW956" s="2"/>
      <c r="ABX956" s="2"/>
      <c r="ABY956" s="2"/>
      <c r="ABZ956" s="2"/>
      <c r="ACA956" s="2"/>
      <c r="ACB956" s="2"/>
      <c r="ACC956" s="2"/>
      <c r="ACD956" s="2"/>
      <c r="ACE956" s="2"/>
      <c r="ACF956" s="2"/>
      <c r="ACG956" s="2"/>
      <c r="ACH956" s="2"/>
      <c r="ACI956" s="2"/>
      <c r="ACJ956" s="2"/>
      <c r="ACK956" s="2"/>
      <c r="ACL956" s="2"/>
      <c r="ACM956" s="2"/>
      <c r="ACN956" s="2"/>
      <c r="ACO956" s="2"/>
      <c r="ACP956" s="2"/>
      <c r="ACQ956" s="2"/>
      <c r="ACR956" s="2"/>
      <c r="ACS956" s="2"/>
      <c r="ACT956" s="2"/>
      <c r="ACU956" s="2"/>
      <c r="ACV956" s="2"/>
      <c r="ACW956" s="2"/>
      <c r="ACX956" s="2"/>
      <c r="ACY956" s="2"/>
      <c r="ACZ956" s="2"/>
      <c r="ADA956" s="2"/>
      <c r="ADB956" s="2"/>
      <c r="ADC956" s="2"/>
      <c r="ADD956" s="2"/>
      <c r="ADE956" s="2"/>
      <c r="ADF956" s="2"/>
      <c r="ADG956" s="2"/>
      <c r="ADH956" s="2"/>
      <c r="ADI956" s="2"/>
      <c r="ADJ956" s="2"/>
      <c r="ADK956" s="2"/>
      <c r="ADL956" s="2"/>
      <c r="ADM956" s="2"/>
      <c r="ADN956" s="2"/>
      <c r="ADO956" s="2"/>
      <c r="ADP956" s="2"/>
      <c r="ADQ956" s="2"/>
      <c r="ADR956" s="2"/>
      <c r="ADS956" s="2"/>
      <c r="ADT956" s="2"/>
      <c r="ADU956" s="2"/>
      <c r="ADV956" s="2"/>
      <c r="ADW956" s="2"/>
      <c r="ADX956" s="2"/>
      <c r="ADY956" s="2"/>
      <c r="ADZ956" s="2"/>
      <c r="AEA956" s="2"/>
      <c r="AEB956" s="2"/>
      <c r="AEC956" s="2"/>
      <c r="AED956" s="2"/>
      <c r="AEE956" s="2"/>
      <c r="AEF956" s="2"/>
      <c r="AEG956" s="2"/>
      <c r="AEH956" s="2"/>
      <c r="AEI956" s="2"/>
      <c r="AEJ956" s="2"/>
      <c r="AEK956" s="2"/>
      <c r="AEL956" s="2"/>
      <c r="AEM956" s="2"/>
      <c r="AEN956" s="2"/>
      <c r="AEO956" s="2"/>
      <c r="AEP956" s="2"/>
      <c r="AEQ956" s="2"/>
      <c r="AER956" s="2"/>
      <c r="AES956" s="2"/>
      <c r="AET956" s="2"/>
      <c r="AEU956" s="2"/>
      <c r="AEV956" s="2"/>
      <c r="AEW956" s="2"/>
      <c r="AEX956" s="2"/>
      <c r="AEY956" s="2"/>
      <c r="AEZ956" s="2"/>
      <c r="AFA956" s="2"/>
      <c r="AFB956" s="2"/>
      <c r="AFC956" s="2"/>
      <c r="AFD956" s="2"/>
      <c r="AFE956" s="2"/>
      <c r="AFF956" s="2"/>
      <c r="AFG956" s="2"/>
      <c r="AFH956" s="2"/>
      <c r="AFI956" s="2"/>
      <c r="AFJ956" s="2"/>
      <c r="AFK956" s="2"/>
      <c r="AFL956" s="2"/>
      <c r="AFM956" s="2"/>
      <c r="AFN956" s="2"/>
      <c r="AFO956" s="2"/>
      <c r="AFP956" s="2"/>
      <c r="AFQ956" s="2"/>
      <c r="AFR956" s="2"/>
      <c r="AFS956" s="2"/>
      <c r="AFT956" s="2"/>
      <c r="AFU956" s="2"/>
      <c r="AFV956" s="2"/>
      <c r="AFW956" s="2"/>
      <c r="AFX956" s="2"/>
      <c r="AFY956" s="2"/>
      <c r="AFZ956" s="2"/>
      <c r="AGA956" s="2"/>
      <c r="AGB956" s="2"/>
      <c r="AGC956" s="2"/>
      <c r="AGD956" s="2"/>
      <c r="AGE956" s="2"/>
      <c r="AGF956" s="2"/>
      <c r="AGG956" s="2"/>
      <c r="AGH956" s="2"/>
      <c r="AGI956" s="2"/>
      <c r="AGJ956" s="2"/>
      <c r="AGK956" s="2"/>
      <c r="AGL956" s="2"/>
      <c r="AGM956" s="2"/>
      <c r="AGN956" s="2"/>
      <c r="AGO956" s="2"/>
      <c r="AGP956" s="2"/>
      <c r="AGQ956" s="2"/>
      <c r="AGR956" s="2"/>
      <c r="AGS956" s="2"/>
      <c r="AGT956" s="2"/>
      <c r="AGU956" s="2"/>
      <c r="AGV956" s="2"/>
      <c r="AGW956" s="2"/>
      <c r="AGX956" s="2"/>
      <c r="AGY956" s="2"/>
      <c r="AGZ956" s="2"/>
      <c r="AHA956" s="2"/>
      <c r="AHB956" s="2"/>
      <c r="AHC956" s="2"/>
      <c r="AHD956" s="2"/>
      <c r="AHE956" s="2"/>
      <c r="AHF956" s="2"/>
      <c r="AHG956" s="2"/>
      <c r="AHH956" s="2"/>
      <c r="AHI956" s="2"/>
      <c r="AHJ956" s="2"/>
      <c r="AHK956" s="2"/>
      <c r="AHL956" s="2"/>
      <c r="AHM956" s="2"/>
      <c r="AHN956" s="2"/>
      <c r="AHO956" s="2"/>
      <c r="AHP956" s="2"/>
      <c r="AHQ956" s="2"/>
      <c r="AHR956" s="2"/>
      <c r="AHS956" s="2"/>
      <c r="AHT956" s="2"/>
      <c r="AHU956" s="2"/>
      <c r="AHV956" s="2"/>
      <c r="AHW956" s="2"/>
      <c r="AHX956" s="2"/>
      <c r="AHY956" s="2"/>
      <c r="AHZ956" s="2"/>
      <c r="AIA956" s="2"/>
      <c r="AIB956" s="2"/>
      <c r="AIC956" s="2"/>
      <c r="AID956" s="2"/>
      <c r="AIE956" s="2"/>
      <c r="AIF956" s="2"/>
      <c r="AIG956" s="2"/>
      <c r="AIH956" s="2"/>
      <c r="AII956" s="2"/>
      <c r="AIJ956" s="2"/>
      <c r="AIK956" s="2"/>
      <c r="AIL956" s="2"/>
      <c r="AIM956" s="2"/>
      <c r="AIN956" s="2"/>
      <c r="AIO956" s="2"/>
      <c r="AIP956" s="2"/>
      <c r="AIQ956" s="2"/>
      <c r="AIR956" s="2"/>
      <c r="AIS956" s="2"/>
      <c r="AIT956" s="2"/>
      <c r="AIU956" s="2"/>
      <c r="AIV956" s="2"/>
      <c r="AIW956" s="2"/>
      <c r="AIX956" s="2"/>
      <c r="AIY956" s="2"/>
      <c r="AIZ956" s="2"/>
      <c r="AJA956" s="2"/>
      <c r="AJB956" s="2"/>
      <c r="AJC956" s="2"/>
      <c r="AJD956" s="2"/>
      <c r="AJE956" s="2"/>
      <c r="AJF956" s="2"/>
      <c r="AJG956" s="2"/>
      <c r="AJH956" s="2"/>
      <c r="AJI956" s="2"/>
      <c r="AJJ956" s="2"/>
      <c r="AJK956" s="2"/>
      <c r="AJL956" s="2"/>
      <c r="AJM956" s="2"/>
      <c r="AJN956" s="2"/>
      <c r="AJO956" s="2"/>
      <c r="AJP956" s="2"/>
      <c r="AJQ956" s="2"/>
      <c r="AJR956" s="2"/>
      <c r="AJS956" s="2"/>
      <c r="AJT956" s="2"/>
      <c r="AJU956" s="2"/>
      <c r="AJV956" s="2"/>
      <c r="AJW956" s="2"/>
      <c r="AJX956" s="2"/>
      <c r="AJY956" s="2"/>
      <c r="AJZ956" s="2"/>
      <c r="AKA956" s="2"/>
      <c r="AKB956" s="2"/>
      <c r="AKC956" s="2"/>
      <c r="AKD956" s="2"/>
      <c r="AKE956" s="2"/>
      <c r="AKF956" s="2"/>
      <c r="AKG956" s="2"/>
      <c r="AKH956" s="2"/>
      <c r="AKI956" s="2"/>
      <c r="AKJ956" s="2"/>
      <c r="AKK956" s="2"/>
      <c r="AKL956" s="2"/>
      <c r="AKM956" s="2"/>
      <c r="AKN956" s="2"/>
      <c r="AKO956" s="2"/>
      <c r="AKP956" s="2"/>
      <c r="AKQ956" s="2"/>
      <c r="AKR956" s="2"/>
      <c r="AKS956" s="2"/>
      <c r="AKT956" s="2"/>
      <c r="AKU956" s="2"/>
      <c r="AKV956" s="2"/>
      <c r="AKW956" s="2"/>
      <c r="AKX956" s="2"/>
      <c r="AKY956" s="2"/>
      <c r="AKZ956" s="2"/>
      <c r="ALA956" s="2"/>
      <c r="ALB956" s="2"/>
      <c r="ALC956" s="2"/>
      <c r="ALD956" s="2"/>
      <c r="ALE956" s="2"/>
      <c r="ALF956" s="2"/>
      <c r="ALG956" s="2"/>
      <c r="ALH956" s="2"/>
      <c r="ALI956" s="2"/>
      <c r="ALJ956" s="2"/>
      <c r="ALK956" s="2"/>
      <c r="ALL956" s="2"/>
      <c r="ALM956" s="2"/>
      <c r="ALN956" s="2"/>
      <c r="ALO956" s="2"/>
      <c r="ALP956" s="2"/>
      <c r="ALQ956" s="2"/>
      <c r="ALR956" s="2"/>
      <c r="ALS956" s="2"/>
      <c r="ALT956" s="2"/>
      <c r="ALU956" s="2"/>
      <c r="ALV956" s="2"/>
      <c r="ALW956" s="2"/>
      <c r="ALX956" s="2"/>
      <c r="ALY956" s="2"/>
      <c r="ALZ956" s="2"/>
      <c r="AMA956" s="2"/>
      <c r="AMB956" s="2"/>
      <c r="AMC956" s="2"/>
      <c r="AMD956" s="2"/>
      <c r="AME956" s="2"/>
      <c r="AMF956" s="2"/>
      <c r="AMG956" s="2"/>
      <c r="AMH956" s="2"/>
      <c r="AMI956" s="2"/>
      <c r="AMJ956" s="2"/>
    </row>
    <row r="957" s="1" customFormat="1" ht="27.75" customHeight="1" spans="1:102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  <c r="KE957" s="2"/>
      <c r="KF957" s="2"/>
      <c r="KG957" s="2"/>
      <c r="KH957" s="2"/>
      <c r="KI957" s="2"/>
      <c r="KJ957" s="2"/>
      <c r="KK957" s="2"/>
      <c r="KL957" s="2"/>
      <c r="KM957" s="2"/>
      <c r="KN957" s="2"/>
      <c r="KO957" s="2"/>
      <c r="KP957" s="2"/>
      <c r="KQ957" s="2"/>
      <c r="KR957" s="2"/>
      <c r="KS957" s="2"/>
      <c r="KT957" s="2"/>
      <c r="KU957" s="2"/>
      <c r="KV957" s="2"/>
      <c r="KW957" s="2"/>
      <c r="KX957" s="2"/>
      <c r="KY957" s="2"/>
      <c r="KZ957" s="2"/>
      <c r="LA957" s="2"/>
      <c r="LB957" s="2"/>
      <c r="LC957" s="2"/>
      <c r="LD957" s="2"/>
      <c r="LE957" s="2"/>
      <c r="LF957" s="2"/>
      <c r="LG957" s="2"/>
      <c r="LH957" s="2"/>
      <c r="LI957" s="2"/>
      <c r="LJ957" s="2"/>
      <c r="LK957" s="2"/>
      <c r="LL957" s="2"/>
      <c r="LM957" s="2"/>
      <c r="LN957" s="2"/>
      <c r="LO957" s="2"/>
      <c r="LP957" s="2"/>
      <c r="LQ957" s="2"/>
      <c r="LR957" s="2"/>
      <c r="LS957" s="2"/>
      <c r="LT957" s="2"/>
      <c r="LU957" s="2"/>
      <c r="LV957" s="2"/>
      <c r="LW957" s="2"/>
      <c r="LX957" s="2"/>
      <c r="LY957" s="2"/>
      <c r="LZ957" s="2"/>
      <c r="MA957" s="2"/>
      <c r="MB957" s="2"/>
      <c r="MC957" s="2"/>
      <c r="MD957" s="2"/>
      <c r="ME957" s="2"/>
      <c r="MF957" s="2"/>
      <c r="MG957" s="2"/>
      <c r="MH957" s="2"/>
      <c r="MI957" s="2"/>
      <c r="MJ957" s="2"/>
      <c r="MK957" s="2"/>
      <c r="ML957" s="2"/>
      <c r="MM957" s="2"/>
      <c r="MN957" s="2"/>
      <c r="MO957" s="2"/>
      <c r="MP957" s="2"/>
      <c r="MQ957" s="2"/>
      <c r="MR957" s="2"/>
      <c r="MS957" s="2"/>
      <c r="MT957" s="2"/>
      <c r="MU957" s="2"/>
      <c r="MV957" s="2"/>
      <c r="MW957" s="2"/>
      <c r="MX957" s="2"/>
      <c r="MY957" s="2"/>
      <c r="MZ957" s="2"/>
      <c r="NA957" s="2"/>
      <c r="NB957" s="2"/>
      <c r="NC957" s="2"/>
      <c r="ND957" s="2"/>
      <c r="NE957" s="2"/>
      <c r="NF957" s="2"/>
      <c r="NG957" s="2"/>
      <c r="NH957" s="2"/>
      <c r="NI957" s="2"/>
      <c r="NJ957" s="2"/>
      <c r="NK957" s="2"/>
      <c r="NL957" s="2"/>
      <c r="NM957" s="2"/>
      <c r="NN957" s="2"/>
      <c r="NO957" s="2"/>
      <c r="NP957" s="2"/>
      <c r="NQ957" s="2"/>
      <c r="NR957" s="2"/>
      <c r="NS957" s="2"/>
      <c r="NT957" s="2"/>
      <c r="NU957" s="2"/>
      <c r="NV957" s="2"/>
      <c r="NW957" s="2"/>
      <c r="NX957" s="2"/>
      <c r="NY957" s="2"/>
      <c r="NZ957" s="2"/>
      <c r="OA957" s="2"/>
      <c r="OB957" s="2"/>
      <c r="OC957" s="2"/>
      <c r="OD957" s="2"/>
      <c r="OE957" s="2"/>
      <c r="OF957" s="2"/>
      <c r="OG957" s="2"/>
      <c r="OH957" s="2"/>
      <c r="OI957" s="2"/>
      <c r="OJ957" s="2"/>
      <c r="OK957" s="2"/>
      <c r="OL957" s="2"/>
      <c r="OM957" s="2"/>
      <c r="ON957" s="2"/>
      <c r="OO957" s="2"/>
      <c r="OP957" s="2"/>
      <c r="OQ957" s="2"/>
      <c r="OR957" s="2"/>
      <c r="OS957" s="2"/>
      <c r="OT957" s="2"/>
      <c r="OU957" s="2"/>
      <c r="OV957" s="2"/>
      <c r="OW957" s="2"/>
      <c r="OX957" s="2"/>
      <c r="OY957" s="2"/>
      <c r="OZ957" s="2"/>
      <c r="PA957" s="2"/>
      <c r="PB957" s="2"/>
      <c r="PC957" s="2"/>
      <c r="PD957" s="2"/>
      <c r="PE957" s="2"/>
      <c r="PF957" s="2"/>
      <c r="PG957" s="2"/>
      <c r="PH957" s="2"/>
      <c r="PI957" s="2"/>
      <c r="PJ957" s="2"/>
      <c r="PK957" s="2"/>
      <c r="PL957" s="2"/>
      <c r="PM957" s="2"/>
      <c r="PN957" s="2"/>
      <c r="PO957" s="2"/>
      <c r="PP957" s="2"/>
      <c r="PQ957" s="2"/>
      <c r="PR957" s="2"/>
      <c r="PS957" s="2"/>
      <c r="PT957" s="2"/>
      <c r="PU957" s="2"/>
      <c r="PV957" s="2"/>
      <c r="PW957" s="2"/>
      <c r="PX957" s="2"/>
      <c r="PY957" s="2"/>
      <c r="PZ957" s="2"/>
      <c r="QA957" s="2"/>
      <c r="QB957" s="2"/>
      <c r="QC957" s="2"/>
      <c r="QD957" s="2"/>
      <c r="QE957" s="2"/>
      <c r="QF957" s="2"/>
      <c r="QG957" s="2"/>
      <c r="QH957" s="2"/>
      <c r="QI957" s="2"/>
      <c r="QJ957" s="2"/>
      <c r="QK957" s="2"/>
      <c r="QL957" s="2"/>
      <c r="QM957" s="2"/>
      <c r="QN957" s="2"/>
      <c r="QO957" s="2"/>
      <c r="QP957" s="2"/>
      <c r="QQ957" s="2"/>
      <c r="QR957" s="2"/>
      <c r="QS957" s="2"/>
      <c r="QT957" s="2"/>
      <c r="QU957" s="2"/>
      <c r="QV957" s="2"/>
      <c r="QW957" s="2"/>
      <c r="QX957" s="2"/>
      <c r="QY957" s="2"/>
      <c r="QZ957" s="2"/>
      <c r="RA957" s="2"/>
      <c r="RB957" s="2"/>
      <c r="RC957" s="2"/>
      <c r="RD957" s="2"/>
      <c r="RE957" s="2"/>
      <c r="RF957" s="2"/>
      <c r="RG957" s="2"/>
      <c r="RH957" s="2"/>
      <c r="RI957" s="2"/>
      <c r="RJ957" s="2"/>
      <c r="RK957" s="2"/>
      <c r="RL957" s="2"/>
      <c r="RM957" s="2"/>
      <c r="RN957" s="2"/>
      <c r="RO957" s="2"/>
      <c r="RP957" s="2"/>
      <c r="RQ957" s="2"/>
      <c r="RR957" s="2"/>
      <c r="RS957" s="2"/>
      <c r="RT957" s="2"/>
      <c r="RU957" s="2"/>
      <c r="RV957" s="2"/>
      <c r="RW957" s="2"/>
      <c r="RX957" s="2"/>
      <c r="RY957" s="2"/>
      <c r="RZ957" s="2"/>
      <c r="SA957" s="2"/>
      <c r="SB957" s="2"/>
      <c r="SC957" s="2"/>
      <c r="SD957" s="2"/>
      <c r="SE957" s="2"/>
      <c r="SF957" s="2"/>
      <c r="SG957" s="2"/>
      <c r="SH957" s="2"/>
      <c r="SI957" s="2"/>
      <c r="SJ957" s="2"/>
      <c r="SK957" s="2"/>
      <c r="SL957" s="2"/>
      <c r="SM957" s="2"/>
      <c r="SN957" s="2"/>
      <c r="SO957" s="2"/>
      <c r="SP957" s="2"/>
      <c r="SQ957" s="2"/>
      <c r="SR957" s="2"/>
      <c r="SS957" s="2"/>
      <c r="ST957" s="2"/>
      <c r="SU957" s="2"/>
      <c r="SV957" s="2"/>
      <c r="SW957" s="2"/>
      <c r="SX957" s="2"/>
      <c r="SY957" s="2"/>
      <c r="SZ957" s="2"/>
      <c r="TA957" s="2"/>
      <c r="TB957" s="2"/>
      <c r="TC957" s="2"/>
      <c r="TD957" s="2"/>
      <c r="TE957" s="2"/>
      <c r="TF957" s="2"/>
      <c r="TG957" s="2"/>
      <c r="TH957" s="2"/>
      <c r="TI957" s="2"/>
      <c r="TJ957" s="2"/>
      <c r="TK957" s="2"/>
      <c r="TL957" s="2"/>
      <c r="TM957" s="2"/>
      <c r="TN957" s="2"/>
      <c r="TO957" s="2"/>
      <c r="TP957" s="2"/>
      <c r="TQ957" s="2"/>
      <c r="TR957" s="2"/>
      <c r="TS957" s="2"/>
      <c r="TT957" s="2"/>
      <c r="TU957" s="2"/>
      <c r="TV957" s="2"/>
      <c r="TW957" s="2"/>
      <c r="TX957" s="2"/>
      <c r="TY957" s="2"/>
      <c r="TZ957" s="2"/>
      <c r="UA957" s="2"/>
      <c r="UB957" s="2"/>
      <c r="UC957" s="2"/>
      <c r="UD957" s="2"/>
      <c r="UE957" s="2"/>
      <c r="UF957" s="2"/>
      <c r="UG957" s="2"/>
      <c r="UH957" s="2"/>
      <c r="UI957" s="2"/>
      <c r="UJ957" s="2"/>
      <c r="UK957" s="2"/>
      <c r="UL957" s="2"/>
      <c r="UM957" s="2"/>
      <c r="UN957" s="2"/>
      <c r="UO957" s="2"/>
      <c r="UP957" s="2"/>
      <c r="UQ957" s="2"/>
      <c r="UR957" s="2"/>
      <c r="US957" s="2"/>
      <c r="UT957" s="2"/>
      <c r="UU957" s="2"/>
      <c r="UV957" s="2"/>
      <c r="UW957" s="2"/>
      <c r="UX957" s="2"/>
      <c r="UY957" s="2"/>
      <c r="UZ957" s="2"/>
      <c r="VA957" s="2"/>
      <c r="VB957" s="2"/>
      <c r="VC957" s="2"/>
      <c r="VD957" s="2"/>
      <c r="VE957" s="2"/>
      <c r="VF957" s="2"/>
      <c r="VG957" s="2"/>
      <c r="VH957" s="2"/>
      <c r="VI957" s="2"/>
      <c r="VJ957" s="2"/>
      <c r="VK957" s="2"/>
      <c r="VL957" s="2"/>
      <c r="VM957" s="2"/>
      <c r="VN957" s="2"/>
      <c r="VO957" s="2"/>
      <c r="VP957" s="2"/>
      <c r="VQ957" s="2"/>
      <c r="VR957" s="2"/>
      <c r="VS957" s="2"/>
      <c r="VT957" s="2"/>
      <c r="VU957" s="2"/>
      <c r="VV957" s="2"/>
      <c r="VW957" s="2"/>
      <c r="VX957" s="2"/>
      <c r="VY957" s="2"/>
      <c r="VZ957" s="2"/>
      <c r="WA957" s="2"/>
      <c r="WB957" s="2"/>
      <c r="WC957" s="2"/>
      <c r="WD957" s="2"/>
      <c r="WE957" s="2"/>
      <c r="WF957" s="2"/>
      <c r="WG957" s="2"/>
      <c r="WH957" s="2"/>
      <c r="WI957" s="2"/>
      <c r="WJ957" s="2"/>
      <c r="WK957" s="2"/>
      <c r="WL957" s="2"/>
      <c r="WM957" s="2"/>
      <c r="WN957" s="2"/>
      <c r="WO957" s="2"/>
      <c r="WP957" s="2"/>
      <c r="WQ957" s="2"/>
      <c r="WR957" s="2"/>
      <c r="WS957" s="2"/>
      <c r="WT957" s="2"/>
      <c r="WU957" s="2"/>
      <c r="WV957" s="2"/>
      <c r="WW957" s="2"/>
      <c r="WX957" s="2"/>
      <c r="WY957" s="2"/>
      <c r="WZ957" s="2"/>
      <c r="XA957" s="2"/>
      <c r="XB957" s="2"/>
      <c r="XC957" s="2"/>
      <c r="XD957" s="2"/>
      <c r="XE957" s="2"/>
      <c r="XF957" s="2"/>
      <c r="XG957" s="2"/>
      <c r="XH957" s="2"/>
      <c r="XI957" s="2"/>
      <c r="XJ957" s="2"/>
      <c r="XK957" s="2"/>
      <c r="XL957" s="2"/>
      <c r="XM957" s="2"/>
      <c r="XN957" s="2"/>
      <c r="XO957" s="2"/>
      <c r="XP957" s="2"/>
      <c r="XQ957" s="2"/>
      <c r="XR957" s="2"/>
      <c r="XS957" s="2"/>
      <c r="XT957" s="2"/>
      <c r="XU957" s="2"/>
      <c r="XV957" s="2"/>
      <c r="XW957" s="2"/>
      <c r="XX957" s="2"/>
      <c r="XY957" s="2"/>
      <c r="XZ957" s="2"/>
      <c r="YA957" s="2"/>
      <c r="YB957" s="2"/>
      <c r="YC957" s="2"/>
      <c r="YD957" s="2"/>
      <c r="YE957" s="2"/>
      <c r="YF957" s="2"/>
      <c r="YG957" s="2"/>
      <c r="YH957" s="2"/>
      <c r="YI957" s="2"/>
      <c r="YJ957" s="2"/>
      <c r="YK957" s="2"/>
      <c r="YL957" s="2"/>
      <c r="YM957" s="2"/>
      <c r="YN957" s="2"/>
      <c r="YO957" s="2"/>
      <c r="YP957" s="2"/>
      <c r="YQ957" s="2"/>
      <c r="YR957" s="2"/>
      <c r="YS957" s="2"/>
      <c r="YT957" s="2"/>
      <c r="YU957" s="2"/>
      <c r="YV957" s="2"/>
      <c r="YW957" s="2"/>
      <c r="YX957" s="2"/>
      <c r="YY957" s="2"/>
      <c r="YZ957" s="2"/>
      <c r="ZA957" s="2"/>
      <c r="ZB957" s="2"/>
      <c r="ZC957" s="2"/>
      <c r="ZD957" s="2"/>
      <c r="ZE957" s="2"/>
      <c r="ZF957" s="2"/>
      <c r="ZG957" s="2"/>
      <c r="ZH957" s="2"/>
      <c r="ZI957" s="2"/>
      <c r="ZJ957" s="2"/>
      <c r="ZK957" s="2"/>
      <c r="ZL957" s="2"/>
      <c r="ZM957" s="2"/>
      <c r="ZN957" s="2"/>
      <c r="ZO957" s="2"/>
      <c r="ZP957" s="2"/>
      <c r="ZQ957" s="2"/>
      <c r="ZR957" s="2"/>
      <c r="ZS957" s="2"/>
      <c r="ZT957" s="2"/>
      <c r="ZU957" s="2"/>
      <c r="ZV957" s="2"/>
      <c r="ZW957" s="2"/>
      <c r="ZX957" s="2"/>
      <c r="ZY957" s="2"/>
      <c r="ZZ957" s="2"/>
      <c r="AAA957" s="2"/>
      <c r="AAB957" s="2"/>
      <c r="AAC957" s="2"/>
      <c r="AAD957" s="2"/>
      <c r="AAE957" s="2"/>
      <c r="AAF957" s="2"/>
      <c r="AAG957" s="2"/>
      <c r="AAH957" s="2"/>
      <c r="AAI957" s="2"/>
      <c r="AAJ957" s="2"/>
      <c r="AAK957" s="2"/>
      <c r="AAL957" s="2"/>
      <c r="AAM957" s="2"/>
      <c r="AAN957" s="2"/>
      <c r="AAO957" s="2"/>
      <c r="AAP957" s="2"/>
      <c r="AAQ957" s="2"/>
      <c r="AAR957" s="2"/>
      <c r="AAS957" s="2"/>
      <c r="AAT957" s="2"/>
      <c r="AAU957" s="2"/>
      <c r="AAV957" s="2"/>
      <c r="AAW957" s="2"/>
      <c r="AAX957" s="2"/>
      <c r="AAY957" s="2"/>
      <c r="AAZ957" s="2"/>
      <c r="ABA957" s="2"/>
      <c r="ABB957" s="2"/>
      <c r="ABC957" s="2"/>
      <c r="ABD957" s="2"/>
      <c r="ABE957" s="2"/>
      <c r="ABF957" s="2"/>
      <c r="ABG957" s="2"/>
      <c r="ABH957" s="2"/>
      <c r="ABI957" s="2"/>
      <c r="ABJ957" s="2"/>
      <c r="ABK957" s="2"/>
      <c r="ABL957" s="2"/>
      <c r="ABM957" s="2"/>
      <c r="ABN957" s="2"/>
      <c r="ABO957" s="2"/>
      <c r="ABP957" s="2"/>
      <c r="ABQ957" s="2"/>
      <c r="ABR957" s="2"/>
      <c r="ABS957" s="2"/>
      <c r="ABT957" s="2"/>
      <c r="ABU957" s="2"/>
      <c r="ABV957" s="2"/>
      <c r="ABW957" s="2"/>
      <c r="ABX957" s="2"/>
      <c r="ABY957" s="2"/>
      <c r="ABZ957" s="2"/>
      <c r="ACA957" s="2"/>
      <c r="ACB957" s="2"/>
      <c r="ACC957" s="2"/>
      <c r="ACD957" s="2"/>
      <c r="ACE957" s="2"/>
      <c r="ACF957" s="2"/>
      <c r="ACG957" s="2"/>
      <c r="ACH957" s="2"/>
      <c r="ACI957" s="2"/>
      <c r="ACJ957" s="2"/>
      <c r="ACK957" s="2"/>
      <c r="ACL957" s="2"/>
      <c r="ACM957" s="2"/>
      <c r="ACN957" s="2"/>
      <c r="ACO957" s="2"/>
      <c r="ACP957" s="2"/>
      <c r="ACQ957" s="2"/>
      <c r="ACR957" s="2"/>
      <c r="ACS957" s="2"/>
      <c r="ACT957" s="2"/>
      <c r="ACU957" s="2"/>
      <c r="ACV957" s="2"/>
      <c r="ACW957" s="2"/>
      <c r="ACX957" s="2"/>
      <c r="ACY957" s="2"/>
      <c r="ACZ957" s="2"/>
      <c r="ADA957" s="2"/>
      <c r="ADB957" s="2"/>
      <c r="ADC957" s="2"/>
      <c r="ADD957" s="2"/>
      <c r="ADE957" s="2"/>
      <c r="ADF957" s="2"/>
      <c r="ADG957" s="2"/>
      <c r="ADH957" s="2"/>
      <c r="ADI957" s="2"/>
      <c r="ADJ957" s="2"/>
      <c r="ADK957" s="2"/>
      <c r="ADL957" s="2"/>
      <c r="ADM957" s="2"/>
      <c r="ADN957" s="2"/>
      <c r="ADO957" s="2"/>
      <c r="ADP957" s="2"/>
      <c r="ADQ957" s="2"/>
      <c r="ADR957" s="2"/>
      <c r="ADS957" s="2"/>
      <c r="ADT957" s="2"/>
      <c r="ADU957" s="2"/>
      <c r="ADV957" s="2"/>
      <c r="ADW957" s="2"/>
      <c r="ADX957" s="2"/>
      <c r="ADY957" s="2"/>
      <c r="ADZ957" s="2"/>
      <c r="AEA957" s="2"/>
      <c r="AEB957" s="2"/>
      <c r="AEC957" s="2"/>
      <c r="AED957" s="2"/>
      <c r="AEE957" s="2"/>
      <c r="AEF957" s="2"/>
      <c r="AEG957" s="2"/>
      <c r="AEH957" s="2"/>
      <c r="AEI957" s="2"/>
      <c r="AEJ957" s="2"/>
      <c r="AEK957" s="2"/>
      <c r="AEL957" s="2"/>
      <c r="AEM957" s="2"/>
      <c r="AEN957" s="2"/>
      <c r="AEO957" s="2"/>
      <c r="AEP957" s="2"/>
      <c r="AEQ957" s="2"/>
      <c r="AER957" s="2"/>
      <c r="AES957" s="2"/>
      <c r="AET957" s="2"/>
      <c r="AEU957" s="2"/>
      <c r="AEV957" s="2"/>
      <c r="AEW957" s="2"/>
      <c r="AEX957" s="2"/>
      <c r="AEY957" s="2"/>
      <c r="AEZ957" s="2"/>
      <c r="AFA957" s="2"/>
      <c r="AFB957" s="2"/>
      <c r="AFC957" s="2"/>
      <c r="AFD957" s="2"/>
      <c r="AFE957" s="2"/>
      <c r="AFF957" s="2"/>
      <c r="AFG957" s="2"/>
      <c r="AFH957" s="2"/>
      <c r="AFI957" s="2"/>
      <c r="AFJ957" s="2"/>
      <c r="AFK957" s="2"/>
      <c r="AFL957" s="2"/>
      <c r="AFM957" s="2"/>
      <c r="AFN957" s="2"/>
      <c r="AFO957" s="2"/>
      <c r="AFP957" s="2"/>
      <c r="AFQ957" s="2"/>
      <c r="AFR957" s="2"/>
      <c r="AFS957" s="2"/>
      <c r="AFT957" s="2"/>
      <c r="AFU957" s="2"/>
      <c r="AFV957" s="2"/>
      <c r="AFW957" s="2"/>
      <c r="AFX957" s="2"/>
      <c r="AFY957" s="2"/>
      <c r="AFZ957" s="2"/>
      <c r="AGA957" s="2"/>
      <c r="AGB957" s="2"/>
      <c r="AGC957" s="2"/>
      <c r="AGD957" s="2"/>
      <c r="AGE957" s="2"/>
      <c r="AGF957" s="2"/>
      <c r="AGG957" s="2"/>
      <c r="AGH957" s="2"/>
      <c r="AGI957" s="2"/>
      <c r="AGJ957" s="2"/>
      <c r="AGK957" s="2"/>
      <c r="AGL957" s="2"/>
      <c r="AGM957" s="2"/>
      <c r="AGN957" s="2"/>
      <c r="AGO957" s="2"/>
      <c r="AGP957" s="2"/>
      <c r="AGQ957" s="2"/>
      <c r="AGR957" s="2"/>
      <c r="AGS957" s="2"/>
      <c r="AGT957" s="2"/>
      <c r="AGU957" s="2"/>
      <c r="AGV957" s="2"/>
      <c r="AGW957" s="2"/>
      <c r="AGX957" s="2"/>
      <c r="AGY957" s="2"/>
      <c r="AGZ957" s="2"/>
      <c r="AHA957" s="2"/>
      <c r="AHB957" s="2"/>
      <c r="AHC957" s="2"/>
      <c r="AHD957" s="2"/>
      <c r="AHE957" s="2"/>
      <c r="AHF957" s="2"/>
      <c r="AHG957" s="2"/>
      <c r="AHH957" s="2"/>
      <c r="AHI957" s="2"/>
      <c r="AHJ957" s="2"/>
      <c r="AHK957" s="2"/>
      <c r="AHL957" s="2"/>
      <c r="AHM957" s="2"/>
      <c r="AHN957" s="2"/>
      <c r="AHO957" s="2"/>
      <c r="AHP957" s="2"/>
      <c r="AHQ957" s="2"/>
      <c r="AHR957" s="2"/>
      <c r="AHS957" s="2"/>
      <c r="AHT957" s="2"/>
      <c r="AHU957" s="2"/>
      <c r="AHV957" s="2"/>
      <c r="AHW957" s="2"/>
      <c r="AHX957" s="2"/>
      <c r="AHY957" s="2"/>
      <c r="AHZ957" s="2"/>
      <c r="AIA957" s="2"/>
      <c r="AIB957" s="2"/>
      <c r="AIC957" s="2"/>
      <c r="AID957" s="2"/>
      <c r="AIE957" s="2"/>
      <c r="AIF957" s="2"/>
      <c r="AIG957" s="2"/>
      <c r="AIH957" s="2"/>
      <c r="AII957" s="2"/>
      <c r="AIJ957" s="2"/>
      <c r="AIK957" s="2"/>
      <c r="AIL957" s="2"/>
      <c r="AIM957" s="2"/>
      <c r="AIN957" s="2"/>
      <c r="AIO957" s="2"/>
      <c r="AIP957" s="2"/>
      <c r="AIQ957" s="2"/>
      <c r="AIR957" s="2"/>
      <c r="AIS957" s="2"/>
      <c r="AIT957" s="2"/>
      <c r="AIU957" s="2"/>
      <c r="AIV957" s="2"/>
      <c r="AIW957" s="2"/>
      <c r="AIX957" s="2"/>
      <c r="AIY957" s="2"/>
      <c r="AIZ957" s="2"/>
      <c r="AJA957" s="2"/>
      <c r="AJB957" s="2"/>
      <c r="AJC957" s="2"/>
      <c r="AJD957" s="2"/>
      <c r="AJE957" s="2"/>
      <c r="AJF957" s="2"/>
      <c r="AJG957" s="2"/>
      <c r="AJH957" s="2"/>
      <c r="AJI957" s="2"/>
      <c r="AJJ957" s="2"/>
      <c r="AJK957" s="2"/>
      <c r="AJL957" s="2"/>
      <c r="AJM957" s="2"/>
      <c r="AJN957" s="2"/>
      <c r="AJO957" s="2"/>
      <c r="AJP957" s="2"/>
      <c r="AJQ957" s="2"/>
      <c r="AJR957" s="2"/>
      <c r="AJS957" s="2"/>
      <c r="AJT957" s="2"/>
      <c r="AJU957" s="2"/>
      <c r="AJV957" s="2"/>
      <c r="AJW957" s="2"/>
      <c r="AJX957" s="2"/>
      <c r="AJY957" s="2"/>
      <c r="AJZ957" s="2"/>
      <c r="AKA957" s="2"/>
      <c r="AKB957" s="2"/>
      <c r="AKC957" s="2"/>
      <c r="AKD957" s="2"/>
      <c r="AKE957" s="2"/>
      <c r="AKF957" s="2"/>
      <c r="AKG957" s="2"/>
      <c r="AKH957" s="2"/>
      <c r="AKI957" s="2"/>
      <c r="AKJ957" s="2"/>
      <c r="AKK957" s="2"/>
      <c r="AKL957" s="2"/>
      <c r="AKM957" s="2"/>
      <c r="AKN957" s="2"/>
      <c r="AKO957" s="2"/>
      <c r="AKP957" s="2"/>
      <c r="AKQ957" s="2"/>
      <c r="AKR957" s="2"/>
      <c r="AKS957" s="2"/>
      <c r="AKT957" s="2"/>
      <c r="AKU957" s="2"/>
      <c r="AKV957" s="2"/>
      <c r="AKW957" s="2"/>
      <c r="AKX957" s="2"/>
      <c r="AKY957" s="2"/>
      <c r="AKZ957" s="2"/>
      <c r="ALA957" s="2"/>
      <c r="ALB957" s="2"/>
      <c r="ALC957" s="2"/>
      <c r="ALD957" s="2"/>
      <c r="ALE957" s="2"/>
      <c r="ALF957" s="2"/>
      <c r="ALG957" s="2"/>
      <c r="ALH957" s="2"/>
      <c r="ALI957" s="2"/>
      <c r="ALJ957" s="2"/>
      <c r="ALK957" s="2"/>
      <c r="ALL957" s="2"/>
      <c r="ALM957" s="2"/>
      <c r="ALN957" s="2"/>
      <c r="ALO957" s="2"/>
      <c r="ALP957" s="2"/>
      <c r="ALQ957" s="2"/>
      <c r="ALR957" s="2"/>
      <c r="ALS957" s="2"/>
      <c r="ALT957" s="2"/>
      <c r="ALU957" s="2"/>
      <c r="ALV957" s="2"/>
      <c r="ALW957" s="2"/>
      <c r="ALX957" s="2"/>
      <c r="ALY957" s="2"/>
      <c r="ALZ957" s="2"/>
      <c r="AMA957" s="2"/>
      <c r="AMB957" s="2"/>
      <c r="AMC957" s="2"/>
      <c r="AMD957" s="2"/>
      <c r="AME957" s="2"/>
      <c r="AMF957" s="2"/>
      <c r="AMG957" s="2"/>
      <c r="AMH957" s="2"/>
      <c r="AMI957" s="2"/>
      <c r="AMJ957" s="2"/>
    </row>
    <row r="958" s="1" customFormat="1" ht="27.75" customHeight="1" spans="1:102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  <c r="KE958" s="2"/>
      <c r="KF958" s="2"/>
      <c r="KG958" s="2"/>
      <c r="KH958" s="2"/>
      <c r="KI958" s="2"/>
      <c r="KJ958" s="2"/>
      <c r="KK958" s="2"/>
      <c r="KL958" s="2"/>
      <c r="KM958" s="2"/>
      <c r="KN958" s="2"/>
      <c r="KO958" s="2"/>
      <c r="KP958" s="2"/>
      <c r="KQ958" s="2"/>
      <c r="KR958" s="2"/>
      <c r="KS958" s="2"/>
      <c r="KT958" s="2"/>
      <c r="KU958" s="2"/>
      <c r="KV958" s="2"/>
      <c r="KW958" s="2"/>
      <c r="KX958" s="2"/>
      <c r="KY958" s="2"/>
      <c r="KZ958" s="2"/>
      <c r="LA958" s="2"/>
      <c r="LB958" s="2"/>
      <c r="LC958" s="2"/>
      <c r="LD958" s="2"/>
      <c r="LE958" s="2"/>
      <c r="LF958" s="2"/>
      <c r="LG958" s="2"/>
      <c r="LH958" s="2"/>
      <c r="LI958" s="2"/>
      <c r="LJ958" s="2"/>
      <c r="LK958" s="2"/>
      <c r="LL958" s="2"/>
      <c r="LM958" s="2"/>
      <c r="LN958" s="2"/>
      <c r="LO958" s="2"/>
      <c r="LP958" s="2"/>
      <c r="LQ958" s="2"/>
      <c r="LR958" s="2"/>
      <c r="LS958" s="2"/>
      <c r="LT958" s="2"/>
      <c r="LU958" s="2"/>
      <c r="LV958" s="2"/>
      <c r="LW958" s="2"/>
      <c r="LX958" s="2"/>
      <c r="LY958" s="2"/>
      <c r="LZ958" s="2"/>
      <c r="MA958" s="2"/>
      <c r="MB958" s="2"/>
      <c r="MC958" s="2"/>
      <c r="MD958" s="2"/>
      <c r="ME958" s="2"/>
      <c r="MF958" s="2"/>
      <c r="MG958" s="2"/>
      <c r="MH958" s="2"/>
      <c r="MI958" s="2"/>
      <c r="MJ958" s="2"/>
      <c r="MK958" s="2"/>
      <c r="ML958" s="2"/>
      <c r="MM958" s="2"/>
      <c r="MN958" s="2"/>
      <c r="MO958" s="2"/>
      <c r="MP958" s="2"/>
      <c r="MQ958" s="2"/>
      <c r="MR958" s="2"/>
      <c r="MS958" s="2"/>
      <c r="MT958" s="2"/>
      <c r="MU958" s="2"/>
      <c r="MV958" s="2"/>
      <c r="MW958" s="2"/>
      <c r="MX958" s="2"/>
      <c r="MY958" s="2"/>
      <c r="MZ958" s="2"/>
      <c r="NA958" s="2"/>
      <c r="NB958" s="2"/>
      <c r="NC958" s="2"/>
      <c r="ND958" s="2"/>
      <c r="NE958" s="2"/>
      <c r="NF958" s="2"/>
      <c r="NG958" s="2"/>
      <c r="NH958" s="2"/>
      <c r="NI958" s="2"/>
      <c r="NJ958" s="2"/>
      <c r="NK958" s="2"/>
      <c r="NL958" s="2"/>
      <c r="NM958" s="2"/>
      <c r="NN958" s="2"/>
      <c r="NO958" s="2"/>
      <c r="NP958" s="2"/>
      <c r="NQ958" s="2"/>
      <c r="NR958" s="2"/>
      <c r="NS958" s="2"/>
      <c r="NT958" s="2"/>
      <c r="NU958" s="2"/>
      <c r="NV958" s="2"/>
      <c r="NW958" s="2"/>
      <c r="NX958" s="2"/>
      <c r="NY958" s="2"/>
      <c r="NZ958" s="2"/>
      <c r="OA958" s="2"/>
      <c r="OB958" s="2"/>
      <c r="OC958" s="2"/>
      <c r="OD958" s="2"/>
      <c r="OE958" s="2"/>
      <c r="OF958" s="2"/>
      <c r="OG958" s="2"/>
      <c r="OH958" s="2"/>
      <c r="OI958" s="2"/>
      <c r="OJ958" s="2"/>
      <c r="OK958" s="2"/>
      <c r="OL958" s="2"/>
      <c r="OM958" s="2"/>
      <c r="ON958" s="2"/>
      <c r="OO958" s="2"/>
      <c r="OP958" s="2"/>
      <c r="OQ958" s="2"/>
      <c r="OR958" s="2"/>
      <c r="OS958" s="2"/>
      <c r="OT958" s="2"/>
      <c r="OU958" s="2"/>
      <c r="OV958" s="2"/>
      <c r="OW958" s="2"/>
      <c r="OX958" s="2"/>
      <c r="OY958" s="2"/>
      <c r="OZ958" s="2"/>
      <c r="PA958" s="2"/>
      <c r="PB958" s="2"/>
      <c r="PC958" s="2"/>
      <c r="PD958" s="2"/>
      <c r="PE958" s="2"/>
      <c r="PF958" s="2"/>
      <c r="PG958" s="2"/>
      <c r="PH958" s="2"/>
      <c r="PI958" s="2"/>
      <c r="PJ958" s="2"/>
      <c r="PK958" s="2"/>
      <c r="PL958" s="2"/>
      <c r="PM958" s="2"/>
      <c r="PN958" s="2"/>
      <c r="PO958" s="2"/>
      <c r="PP958" s="2"/>
      <c r="PQ958" s="2"/>
      <c r="PR958" s="2"/>
      <c r="PS958" s="2"/>
      <c r="PT958" s="2"/>
      <c r="PU958" s="2"/>
      <c r="PV958" s="2"/>
      <c r="PW958" s="2"/>
      <c r="PX958" s="2"/>
      <c r="PY958" s="2"/>
      <c r="PZ958" s="2"/>
      <c r="QA958" s="2"/>
      <c r="QB958" s="2"/>
      <c r="QC958" s="2"/>
      <c r="QD958" s="2"/>
      <c r="QE958" s="2"/>
      <c r="QF958" s="2"/>
      <c r="QG958" s="2"/>
      <c r="QH958" s="2"/>
      <c r="QI958" s="2"/>
      <c r="QJ958" s="2"/>
      <c r="QK958" s="2"/>
      <c r="QL958" s="2"/>
      <c r="QM958" s="2"/>
      <c r="QN958" s="2"/>
      <c r="QO958" s="2"/>
      <c r="QP958" s="2"/>
      <c r="QQ958" s="2"/>
      <c r="QR958" s="2"/>
      <c r="QS958" s="2"/>
      <c r="QT958" s="2"/>
      <c r="QU958" s="2"/>
      <c r="QV958" s="2"/>
      <c r="QW958" s="2"/>
      <c r="QX958" s="2"/>
      <c r="QY958" s="2"/>
      <c r="QZ958" s="2"/>
      <c r="RA958" s="2"/>
      <c r="RB958" s="2"/>
      <c r="RC958" s="2"/>
      <c r="RD958" s="2"/>
      <c r="RE958" s="2"/>
      <c r="RF958" s="2"/>
      <c r="RG958" s="2"/>
      <c r="RH958" s="2"/>
      <c r="RI958" s="2"/>
      <c r="RJ958" s="2"/>
      <c r="RK958" s="2"/>
      <c r="RL958" s="2"/>
      <c r="RM958" s="2"/>
      <c r="RN958" s="2"/>
      <c r="RO958" s="2"/>
      <c r="RP958" s="2"/>
      <c r="RQ958" s="2"/>
      <c r="RR958" s="2"/>
      <c r="RS958" s="2"/>
      <c r="RT958" s="2"/>
      <c r="RU958" s="2"/>
      <c r="RV958" s="2"/>
      <c r="RW958" s="2"/>
      <c r="RX958" s="2"/>
      <c r="RY958" s="2"/>
      <c r="RZ958" s="2"/>
      <c r="SA958" s="2"/>
      <c r="SB958" s="2"/>
      <c r="SC958" s="2"/>
      <c r="SD958" s="2"/>
      <c r="SE958" s="2"/>
      <c r="SF958" s="2"/>
      <c r="SG958" s="2"/>
      <c r="SH958" s="2"/>
      <c r="SI958" s="2"/>
      <c r="SJ958" s="2"/>
      <c r="SK958" s="2"/>
      <c r="SL958" s="2"/>
      <c r="SM958" s="2"/>
      <c r="SN958" s="2"/>
      <c r="SO958" s="2"/>
      <c r="SP958" s="2"/>
      <c r="SQ958" s="2"/>
      <c r="SR958" s="2"/>
      <c r="SS958" s="2"/>
      <c r="ST958" s="2"/>
      <c r="SU958" s="2"/>
      <c r="SV958" s="2"/>
      <c r="SW958" s="2"/>
      <c r="SX958" s="2"/>
      <c r="SY958" s="2"/>
      <c r="SZ958" s="2"/>
      <c r="TA958" s="2"/>
      <c r="TB958" s="2"/>
      <c r="TC958" s="2"/>
      <c r="TD958" s="2"/>
      <c r="TE958" s="2"/>
      <c r="TF958" s="2"/>
      <c r="TG958" s="2"/>
      <c r="TH958" s="2"/>
      <c r="TI958" s="2"/>
      <c r="TJ958" s="2"/>
      <c r="TK958" s="2"/>
      <c r="TL958" s="2"/>
      <c r="TM958" s="2"/>
      <c r="TN958" s="2"/>
      <c r="TO958" s="2"/>
      <c r="TP958" s="2"/>
      <c r="TQ958" s="2"/>
      <c r="TR958" s="2"/>
      <c r="TS958" s="2"/>
      <c r="TT958" s="2"/>
      <c r="TU958" s="2"/>
      <c r="TV958" s="2"/>
      <c r="TW958" s="2"/>
      <c r="TX958" s="2"/>
      <c r="TY958" s="2"/>
      <c r="TZ958" s="2"/>
      <c r="UA958" s="2"/>
      <c r="UB958" s="2"/>
      <c r="UC958" s="2"/>
      <c r="UD958" s="2"/>
      <c r="UE958" s="2"/>
      <c r="UF958" s="2"/>
      <c r="UG958" s="2"/>
      <c r="UH958" s="2"/>
      <c r="UI958" s="2"/>
      <c r="UJ958" s="2"/>
      <c r="UK958" s="2"/>
      <c r="UL958" s="2"/>
      <c r="UM958" s="2"/>
      <c r="UN958" s="2"/>
      <c r="UO958" s="2"/>
      <c r="UP958" s="2"/>
      <c r="UQ958" s="2"/>
      <c r="UR958" s="2"/>
      <c r="US958" s="2"/>
      <c r="UT958" s="2"/>
      <c r="UU958" s="2"/>
      <c r="UV958" s="2"/>
      <c r="UW958" s="2"/>
      <c r="UX958" s="2"/>
      <c r="UY958" s="2"/>
      <c r="UZ958" s="2"/>
      <c r="VA958" s="2"/>
      <c r="VB958" s="2"/>
      <c r="VC958" s="2"/>
      <c r="VD958" s="2"/>
      <c r="VE958" s="2"/>
      <c r="VF958" s="2"/>
      <c r="VG958" s="2"/>
      <c r="VH958" s="2"/>
      <c r="VI958" s="2"/>
      <c r="VJ958" s="2"/>
      <c r="VK958" s="2"/>
      <c r="VL958" s="2"/>
      <c r="VM958" s="2"/>
      <c r="VN958" s="2"/>
      <c r="VO958" s="2"/>
      <c r="VP958" s="2"/>
      <c r="VQ958" s="2"/>
      <c r="VR958" s="2"/>
      <c r="VS958" s="2"/>
      <c r="VT958" s="2"/>
      <c r="VU958" s="2"/>
      <c r="VV958" s="2"/>
      <c r="VW958" s="2"/>
      <c r="VX958" s="2"/>
      <c r="VY958" s="2"/>
      <c r="VZ958" s="2"/>
      <c r="WA958" s="2"/>
      <c r="WB958" s="2"/>
      <c r="WC958" s="2"/>
      <c r="WD958" s="2"/>
      <c r="WE958" s="2"/>
      <c r="WF958" s="2"/>
      <c r="WG958" s="2"/>
      <c r="WH958" s="2"/>
      <c r="WI958" s="2"/>
      <c r="WJ958" s="2"/>
      <c r="WK958" s="2"/>
      <c r="WL958" s="2"/>
      <c r="WM958" s="2"/>
      <c r="WN958" s="2"/>
      <c r="WO958" s="2"/>
      <c r="WP958" s="2"/>
      <c r="WQ958" s="2"/>
      <c r="WR958" s="2"/>
      <c r="WS958" s="2"/>
      <c r="WT958" s="2"/>
      <c r="WU958" s="2"/>
      <c r="WV958" s="2"/>
      <c r="WW958" s="2"/>
      <c r="WX958" s="2"/>
      <c r="WY958" s="2"/>
      <c r="WZ958" s="2"/>
      <c r="XA958" s="2"/>
      <c r="XB958" s="2"/>
      <c r="XC958" s="2"/>
      <c r="XD958" s="2"/>
      <c r="XE958" s="2"/>
      <c r="XF958" s="2"/>
      <c r="XG958" s="2"/>
      <c r="XH958" s="2"/>
      <c r="XI958" s="2"/>
      <c r="XJ958" s="2"/>
      <c r="XK958" s="2"/>
      <c r="XL958" s="2"/>
      <c r="XM958" s="2"/>
      <c r="XN958" s="2"/>
      <c r="XO958" s="2"/>
      <c r="XP958" s="2"/>
      <c r="XQ958" s="2"/>
      <c r="XR958" s="2"/>
      <c r="XS958" s="2"/>
      <c r="XT958" s="2"/>
      <c r="XU958" s="2"/>
      <c r="XV958" s="2"/>
      <c r="XW958" s="2"/>
      <c r="XX958" s="2"/>
      <c r="XY958" s="2"/>
      <c r="XZ958" s="2"/>
      <c r="YA958" s="2"/>
      <c r="YB958" s="2"/>
      <c r="YC958" s="2"/>
      <c r="YD958" s="2"/>
      <c r="YE958" s="2"/>
      <c r="YF958" s="2"/>
      <c r="YG958" s="2"/>
      <c r="YH958" s="2"/>
      <c r="YI958" s="2"/>
      <c r="YJ958" s="2"/>
      <c r="YK958" s="2"/>
      <c r="YL958" s="2"/>
      <c r="YM958" s="2"/>
      <c r="YN958" s="2"/>
      <c r="YO958" s="2"/>
      <c r="YP958" s="2"/>
      <c r="YQ958" s="2"/>
      <c r="YR958" s="2"/>
      <c r="YS958" s="2"/>
      <c r="YT958" s="2"/>
      <c r="YU958" s="2"/>
      <c r="YV958" s="2"/>
      <c r="YW958" s="2"/>
      <c r="YX958" s="2"/>
      <c r="YY958" s="2"/>
      <c r="YZ958" s="2"/>
      <c r="ZA958" s="2"/>
      <c r="ZB958" s="2"/>
      <c r="ZC958" s="2"/>
      <c r="ZD958" s="2"/>
      <c r="ZE958" s="2"/>
      <c r="ZF958" s="2"/>
      <c r="ZG958" s="2"/>
      <c r="ZH958" s="2"/>
      <c r="ZI958" s="2"/>
      <c r="ZJ958" s="2"/>
      <c r="ZK958" s="2"/>
      <c r="ZL958" s="2"/>
      <c r="ZM958" s="2"/>
      <c r="ZN958" s="2"/>
      <c r="ZO958" s="2"/>
      <c r="ZP958" s="2"/>
      <c r="ZQ958" s="2"/>
      <c r="ZR958" s="2"/>
      <c r="ZS958" s="2"/>
      <c r="ZT958" s="2"/>
      <c r="ZU958" s="2"/>
      <c r="ZV958" s="2"/>
      <c r="ZW958" s="2"/>
      <c r="ZX958" s="2"/>
      <c r="ZY958" s="2"/>
      <c r="ZZ958" s="2"/>
      <c r="AAA958" s="2"/>
      <c r="AAB958" s="2"/>
      <c r="AAC958" s="2"/>
      <c r="AAD958" s="2"/>
      <c r="AAE958" s="2"/>
      <c r="AAF958" s="2"/>
      <c r="AAG958" s="2"/>
      <c r="AAH958" s="2"/>
      <c r="AAI958" s="2"/>
      <c r="AAJ958" s="2"/>
      <c r="AAK958" s="2"/>
      <c r="AAL958" s="2"/>
      <c r="AAM958" s="2"/>
      <c r="AAN958" s="2"/>
      <c r="AAO958" s="2"/>
      <c r="AAP958" s="2"/>
      <c r="AAQ958" s="2"/>
      <c r="AAR958" s="2"/>
      <c r="AAS958" s="2"/>
      <c r="AAT958" s="2"/>
      <c r="AAU958" s="2"/>
      <c r="AAV958" s="2"/>
      <c r="AAW958" s="2"/>
      <c r="AAX958" s="2"/>
      <c r="AAY958" s="2"/>
      <c r="AAZ958" s="2"/>
      <c r="ABA958" s="2"/>
      <c r="ABB958" s="2"/>
      <c r="ABC958" s="2"/>
      <c r="ABD958" s="2"/>
      <c r="ABE958" s="2"/>
      <c r="ABF958" s="2"/>
      <c r="ABG958" s="2"/>
      <c r="ABH958" s="2"/>
      <c r="ABI958" s="2"/>
      <c r="ABJ958" s="2"/>
      <c r="ABK958" s="2"/>
      <c r="ABL958" s="2"/>
      <c r="ABM958" s="2"/>
      <c r="ABN958" s="2"/>
      <c r="ABO958" s="2"/>
      <c r="ABP958" s="2"/>
      <c r="ABQ958" s="2"/>
      <c r="ABR958" s="2"/>
      <c r="ABS958" s="2"/>
      <c r="ABT958" s="2"/>
      <c r="ABU958" s="2"/>
      <c r="ABV958" s="2"/>
      <c r="ABW958" s="2"/>
      <c r="ABX958" s="2"/>
      <c r="ABY958" s="2"/>
      <c r="ABZ958" s="2"/>
      <c r="ACA958" s="2"/>
      <c r="ACB958" s="2"/>
      <c r="ACC958" s="2"/>
      <c r="ACD958" s="2"/>
      <c r="ACE958" s="2"/>
      <c r="ACF958" s="2"/>
      <c r="ACG958" s="2"/>
      <c r="ACH958" s="2"/>
      <c r="ACI958" s="2"/>
      <c r="ACJ958" s="2"/>
      <c r="ACK958" s="2"/>
      <c r="ACL958" s="2"/>
      <c r="ACM958" s="2"/>
      <c r="ACN958" s="2"/>
      <c r="ACO958" s="2"/>
      <c r="ACP958" s="2"/>
      <c r="ACQ958" s="2"/>
      <c r="ACR958" s="2"/>
      <c r="ACS958" s="2"/>
      <c r="ACT958" s="2"/>
      <c r="ACU958" s="2"/>
      <c r="ACV958" s="2"/>
      <c r="ACW958" s="2"/>
      <c r="ACX958" s="2"/>
      <c r="ACY958" s="2"/>
      <c r="ACZ958" s="2"/>
      <c r="ADA958" s="2"/>
      <c r="ADB958" s="2"/>
      <c r="ADC958" s="2"/>
      <c r="ADD958" s="2"/>
      <c r="ADE958" s="2"/>
      <c r="ADF958" s="2"/>
      <c r="ADG958" s="2"/>
      <c r="ADH958" s="2"/>
      <c r="ADI958" s="2"/>
      <c r="ADJ958" s="2"/>
      <c r="ADK958" s="2"/>
      <c r="ADL958" s="2"/>
      <c r="ADM958" s="2"/>
      <c r="ADN958" s="2"/>
      <c r="ADO958" s="2"/>
      <c r="ADP958" s="2"/>
      <c r="ADQ958" s="2"/>
      <c r="ADR958" s="2"/>
      <c r="ADS958" s="2"/>
      <c r="ADT958" s="2"/>
      <c r="ADU958" s="2"/>
      <c r="ADV958" s="2"/>
      <c r="ADW958" s="2"/>
      <c r="ADX958" s="2"/>
      <c r="ADY958" s="2"/>
      <c r="ADZ958" s="2"/>
      <c r="AEA958" s="2"/>
      <c r="AEB958" s="2"/>
      <c r="AEC958" s="2"/>
      <c r="AED958" s="2"/>
      <c r="AEE958" s="2"/>
      <c r="AEF958" s="2"/>
      <c r="AEG958" s="2"/>
      <c r="AEH958" s="2"/>
      <c r="AEI958" s="2"/>
      <c r="AEJ958" s="2"/>
      <c r="AEK958" s="2"/>
      <c r="AEL958" s="2"/>
      <c r="AEM958" s="2"/>
      <c r="AEN958" s="2"/>
      <c r="AEO958" s="2"/>
      <c r="AEP958" s="2"/>
      <c r="AEQ958" s="2"/>
      <c r="AER958" s="2"/>
      <c r="AES958" s="2"/>
      <c r="AET958" s="2"/>
      <c r="AEU958" s="2"/>
      <c r="AEV958" s="2"/>
      <c r="AEW958" s="2"/>
      <c r="AEX958" s="2"/>
      <c r="AEY958" s="2"/>
      <c r="AEZ958" s="2"/>
      <c r="AFA958" s="2"/>
      <c r="AFB958" s="2"/>
      <c r="AFC958" s="2"/>
      <c r="AFD958" s="2"/>
      <c r="AFE958" s="2"/>
      <c r="AFF958" s="2"/>
      <c r="AFG958" s="2"/>
      <c r="AFH958" s="2"/>
      <c r="AFI958" s="2"/>
      <c r="AFJ958" s="2"/>
      <c r="AFK958" s="2"/>
      <c r="AFL958" s="2"/>
      <c r="AFM958" s="2"/>
      <c r="AFN958" s="2"/>
      <c r="AFO958" s="2"/>
      <c r="AFP958" s="2"/>
      <c r="AFQ958" s="2"/>
      <c r="AFR958" s="2"/>
      <c r="AFS958" s="2"/>
      <c r="AFT958" s="2"/>
      <c r="AFU958" s="2"/>
      <c r="AFV958" s="2"/>
      <c r="AFW958" s="2"/>
      <c r="AFX958" s="2"/>
      <c r="AFY958" s="2"/>
      <c r="AFZ958" s="2"/>
      <c r="AGA958" s="2"/>
      <c r="AGB958" s="2"/>
      <c r="AGC958" s="2"/>
      <c r="AGD958" s="2"/>
      <c r="AGE958" s="2"/>
      <c r="AGF958" s="2"/>
      <c r="AGG958" s="2"/>
      <c r="AGH958" s="2"/>
      <c r="AGI958" s="2"/>
      <c r="AGJ958" s="2"/>
      <c r="AGK958" s="2"/>
      <c r="AGL958" s="2"/>
      <c r="AGM958" s="2"/>
      <c r="AGN958" s="2"/>
      <c r="AGO958" s="2"/>
      <c r="AGP958" s="2"/>
      <c r="AGQ958" s="2"/>
      <c r="AGR958" s="2"/>
      <c r="AGS958" s="2"/>
      <c r="AGT958" s="2"/>
      <c r="AGU958" s="2"/>
      <c r="AGV958" s="2"/>
      <c r="AGW958" s="2"/>
      <c r="AGX958" s="2"/>
      <c r="AGY958" s="2"/>
      <c r="AGZ958" s="2"/>
      <c r="AHA958" s="2"/>
      <c r="AHB958" s="2"/>
      <c r="AHC958" s="2"/>
      <c r="AHD958" s="2"/>
      <c r="AHE958" s="2"/>
      <c r="AHF958" s="2"/>
      <c r="AHG958" s="2"/>
      <c r="AHH958" s="2"/>
      <c r="AHI958" s="2"/>
      <c r="AHJ958" s="2"/>
      <c r="AHK958" s="2"/>
      <c r="AHL958" s="2"/>
      <c r="AHM958" s="2"/>
      <c r="AHN958" s="2"/>
      <c r="AHO958" s="2"/>
      <c r="AHP958" s="2"/>
      <c r="AHQ958" s="2"/>
      <c r="AHR958" s="2"/>
      <c r="AHS958" s="2"/>
      <c r="AHT958" s="2"/>
      <c r="AHU958" s="2"/>
      <c r="AHV958" s="2"/>
      <c r="AHW958" s="2"/>
      <c r="AHX958" s="2"/>
      <c r="AHY958" s="2"/>
      <c r="AHZ958" s="2"/>
      <c r="AIA958" s="2"/>
      <c r="AIB958" s="2"/>
      <c r="AIC958" s="2"/>
      <c r="AID958" s="2"/>
      <c r="AIE958" s="2"/>
      <c r="AIF958" s="2"/>
      <c r="AIG958" s="2"/>
      <c r="AIH958" s="2"/>
      <c r="AII958" s="2"/>
      <c r="AIJ958" s="2"/>
      <c r="AIK958" s="2"/>
      <c r="AIL958" s="2"/>
      <c r="AIM958" s="2"/>
      <c r="AIN958" s="2"/>
      <c r="AIO958" s="2"/>
      <c r="AIP958" s="2"/>
      <c r="AIQ958" s="2"/>
      <c r="AIR958" s="2"/>
      <c r="AIS958" s="2"/>
      <c r="AIT958" s="2"/>
      <c r="AIU958" s="2"/>
      <c r="AIV958" s="2"/>
      <c r="AIW958" s="2"/>
      <c r="AIX958" s="2"/>
      <c r="AIY958" s="2"/>
      <c r="AIZ958" s="2"/>
      <c r="AJA958" s="2"/>
      <c r="AJB958" s="2"/>
      <c r="AJC958" s="2"/>
      <c r="AJD958" s="2"/>
      <c r="AJE958" s="2"/>
      <c r="AJF958" s="2"/>
      <c r="AJG958" s="2"/>
      <c r="AJH958" s="2"/>
      <c r="AJI958" s="2"/>
      <c r="AJJ958" s="2"/>
      <c r="AJK958" s="2"/>
      <c r="AJL958" s="2"/>
      <c r="AJM958" s="2"/>
      <c r="AJN958" s="2"/>
      <c r="AJO958" s="2"/>
      <c r="AJP958" s="2"/>
      <c r="AJQ958" s="2"/>
      <c r="AJR958" s="2"/>
      <c r="AJS958" s="2"/>
      <c r="AJT958" s="2"/>
      <c r="AJU958" s="2"/>
      <c r="AJV958" s="2"/>
      <c r="AJW958" s="2"/>
      <c r="AJX958" s="2"/>
      <c r="AJY958" s="2"/>
      <c r="AJZ958" s="2"/>
      <c r="AKA958" s="2"/>
      <c r="AKB958" s="2"/>
      <c r="AKC958" s="2"/>
      <c r="AKD958" s="2"/>
      <c r="AKE958" s="2"/>
      <c r="AKF958" s="2"/>
      <c r="AKG958" s="2"/>
      <c r="AKH958" s="2"/>
      <c r="AKI958" s="2"/>
      <c r="AKJ958" s="2"/>
      <c r="AKK958" s="2"/>
      <c r="AKL958" s="2"/>
      <c r="AKM958" s="2"/>
      <c r="AKN958" s="2"/>
      <c r="AKO958" s="2"/>
      <c r="AKP958" s="2"/>
      <c r="AKQ958" s="2"/>
      <c r="AKR958" s="2"/>
      <c r="AKS958" s="2"/>
      <c r="AKT958" s="2"/>
      <c r="AKU958" s="2"/>
      <c r="AKV958" s="2"/>
      <c r="AKW958" s="2"/>
      <c r="AKX958" s="2"/>
      <c r="AKY958" s="2"/>
      <c r="AKZ958" s="2"/>
      <c r="ALA958" s="2"/>
      <c r="ALB958" s="2"/>
      <c r="ALC958" s="2"/>
      <c r="ALD958" s="2"/>
      <c r="ALE958" s="2"/>
      <c r="ALF958" s="2"/>
      <c r="ALG958" s="2"/>
      <c r="ALH958" s="2"/>
      <c r="ALI958" s="2"/>
      <c r="ALJ958" s="2"/>
      <c r="ALK958" s="2"/>
      <c r="ALL958" s="2"/>
      <c r="ALM958" s="2"/>
      <c r="ALN958" s="2"/>
      <c r="ALO958" s="2"/>
      <c r="ALP958" s="2"/>
      <c r="ALQ958" s="2"/>
      <c r="ALR958" s="2"/>
      <c r="ALS958" s="2"/>
      <c r="ALT958" s="2"/>
      <c r="ALU958" s="2"/>
      <c r="ALV958" s="2"/>
      <c r="ALW958" s="2"/>
      <c r="ALX958" s="2"/>
      <c r="ALY958" s="2"/>
      <c r="ALZ958" s="2"/>
      <c r="AMA958" s="2"/>
      <c r="AMB958" s="2"/>
      <c r="AMC958" s="2"/>
      <c r="AMD958" s="2"/>
      <c r="AME958" s="2"/>
      <c r="AMF958" s="2"/>
      <c r="AMG958" s="2"/>
      <c r="AMH958" s="2"/>
      <c r="AMI958" s="2"/>
      <c r="AMJ958" s="2"/>
    </row>
    <row r="959" s="1" customFormat="1" ht="27.75" customHeight="1" spans="1:102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  <c r="KE959" s="2"/>
      <c r="KF959" s="2"/>
      <c r="KG959" s="2"/>
      <c r="KH959" s="2"/>
      <c r="KI959" s="2"/>
      <c r="KJ959" s="2"/>
      <c r="KK959" s="2"/>
      <c r="KL959" s="2"/>
      <c r="KM959" s="2"/>
      <c r="KN959" s="2"/>
      <c r="KO959" s="2"/>
      <c r="KP959" s="2"/>
      <c r="KQ959" s="2"/>
      <c r="KR959" s="2"/>
      <c r="KS959" s="2"/>
      <c r="KT959" s="2"/>
      <c r="KU959" s="2"/>
      <c r="KV959" s="2"/>
      <c r="KW959" s="2"/>
      <c r="KX959" s="2"/>
      <c r="KY959" s="2"/>
      <c r="KZ959" s="2"/>
      <c r="LA959" s="2"/>
      <c r="LB959" s="2"/>
      <c r="LC959" s="2"/>
      <c r="LD959" s="2"/>
      <c r="LE959" s="2"/>
      <c r="LF959" s="2"/>
      <c r="LG959" s="2"/>
      <c r="LH959" s="2"/>
      <c r="LI959" s="2"/>
      <c r="LJ959" s="2"/>
      <c r="LK959" s="2"/>
      <c r="LL959" s="2"/>
      <c r="LM959" s="2"/>
      <c r="LN959" s="2"/>
      <c r="LO959" s="2"/>
      <c r="LP959" s="2"/>
      <c r="LQ959" s="2"/>
      <c r="LR959" s="2"/>
      <c r="LS959" s="2"/>
      <c r="LT959" s="2"/>
      <c r="LU959" s="2"/>
      <c r="LV959" s="2"/>
      <c r="LW959" s="2"/>
      <c r="LX959" s="2"/>
      <c r="LY959" s="2"/>
      <c r="LZ959" s="2"/>
      <c r="MA959" s="2"/>
      <c r="MB959" s="2"/>
      <c r="MC959" s="2"/>
      <c r="MD959" s="2"/>
      <c r="ME959" s="2"/>
      <c r="MF959" s="2"/>
      <c r="MG959" s="2"/>
      <c r="MH959" s="2"/>
      <c r="MI959" s="2"/>
      <c r="MJ959" s="2"/>
      <c r="MK959" s="2"/>
      <c r="ML959" s="2"/>
      <c r="MM959" s="2"/>
      <c r="MN959" s="2"/>
      <c r="MO959" s="2"/>
      <c r="MP959" s="2"/>
      <c r="MQ959" s="2"/>
      <c r="MR959" s="2"/>
      <c r="MS959" s="2"/>
      <c r="MT959" s="2"/>
      <c r="MU959" s="2"/>
      <c r="MV959" s="2"/>
      <c r="MW959" s="2"/>
      <c r="MX959" s="2"/>
      <c r="MY959" s="2"/>
      <c r="MZ959" s="2"/>
      <c r="NA959" s="2"/>
      <c r="NB959" s="2"/>
      <c r="NC959" s="2"/>
      <c r="ND959" s="2"/>
      <c r="NE959" s="2"/>
      <c r="NF959" s="2"/>
      <c r="NG959" s="2"/>
      <c r="NH959" s="2"/>
      <c r="NI959" s="2"/>
      <c r="NJ959" s="2"/>
      <c r="NK959" s="2"/>
      <c r="NL959" s="2"/>
      <c r="NM959" s="2"/>
      <c r="NN959" s="2"/>
      <c r="NO959" s="2"/>
      <c r="NP959" s="2"/>
      <c r="NQ959" s="2"/>
      <c r="NR959" s="2"/>
      <c r="NS959" s="2"/>
      <c r="NT959" s="2"/>
      <c r="NU959" s="2"/>
      <c r="NV959" s="2"/>
      <c r="NW959" s="2"/>
      <c r="NX959" s="2"/>
      <c r="NY959" s="2"/>
      <c r="NZ959" s="2"/>
      <c r="OA959" s="2"/>
      <c r="OB959" s="2"/>
      <c r="OC959" s="2"/>
      <c r="OD959" s="2"/>
      <c r="OE959" s="2"/>
      <c r="OF959" s="2"/>
      <c r="OG959" s="2"/>
      <c r="OH959" s="2"/>
      <c r="OI959" s="2"/>
      <c r="OJ959" s="2"/>
      <c r="OK959" s="2"/>
      <c r="OL959" s="2"/>
      <c r="OM959" s="2"/>
      <c r="ON959" s="2"/>
      <c r="OO959" s="2"/>
      <c r="OP959" s="2"/>
      <c r="OQ959" s="2"/>
      <c r="OR959" s="2"/>
      <c r="OS959" s="2"/>
      <c r="OT959" s="2"/>
      <c r="OU959" s="2"/>
      <c r="OV959" s="2"/>
      <c r="OW959" s="2"/>
      <c r="OX959" s="2"/>
      <c r="OY959" s="2"/>
      <c r="OZ959" s="2"/>
      <c r="PA959" s="2"/>
      <c r="PB959" s="2"/>
      <c r="PC959" s="2"/>
      <c r="PD959" s="2"/>
      <c r="PE959" s="2"/>
      <c r="PF959" s="2"/>
      <c r="PG959" s="2"/>
      <c r="PH959" s="2"/>
      <c r="PI959" s="2"/>
      <c r="PJ959" s="2"/>
      <c r="PK959" s="2"/>
      <c r="PL959" s="2"/>
      <c r="PM959" s="2"/>
      <c r="PN959" s="2"/>
      <c r="PO959" s="2"/>
      <c r="PP959" s="2"/>
      <c r="PQ959" s="2"/>
      <c r="PR959" s="2"/>
      <c r="PS959" s="2"/>
      <c r="PT959" s="2"/>
      <c r="PU959" s="2"/>
      <c r="PV959" s="2"/>
      <c r="PW959" s="2"/>
      <c r="PX959" s="2"/>
      <c r="PY959" s="2"/>
      <c r="PZ959" s="2"/>
      <c r="QA959" s="2"/>
      <c r="QB959" s="2"/>
      <c r="QC959" s="2"/>
      <c r="QD959" s="2"/>
      <c r="QE959" s="2"/>
      <c r="QF959" s="2"/>
      <c r="QG959" s="2"/>
      <c r="QH959" s="2"/>
      <c r="QI959" s="2"/>
      <c r="QJ959" s="2"/>
      <c r="QK959" s="2"/>
      <c r="QL959" s="2"/>
      <c r="QM959" s="2"/>
      <c r="QN959" s="2"/>
      <c r="QO959" s="2"/>
      <c r="QP959" s="2"/>
      <c r="QQ959" s="2"/>
      <c r="QR959" s="2"/>
      <c r="QS959" s="2"/>
      <c r="QT959" s="2"/>
      <c r="QU959" s="2"/>
      <c r="QV959" s="2"/>
      <c r="QW959" s="2"/>
      <c r="QX959" s="2"/>
      <c r="QY959" s="2"/>
      <c r="QZ959" s="2"/>
      <c r="RA959" s="2"/>
      <c r="RB959" s="2"/>
      <c r="RC959" s="2"/>
      <c r="RD959" s="2"/>
      <c r="RE959" s="2"/>
      <c r="RF959" s="2"/>
      <c r="RG959" s="2"/>
      <c r="RH959" s="2"/>
      <c r="RI959" s="2"/>
      <c r="RJ959" s="2"/>
      <c r="RK959" s="2"/>
      <c r="RL959" s="2"/>
      <c r="RM959" s="2"/>
      <c r="RN959" s="2"/>
      <c r="RO959" s="2"/>
      <c r="RP959" s="2"/>
      <c r="RQ959" s="2"/>
      <c r="RR959" s="2"/>
      <c r="RS959" s="2"/>
      <c r="RT959" s="2"/>
      <c r="RU959" s="2"/>
      <c r="RV959" s="2"/>
      <c r="RW959" s="2"/>
      <c r="RX959" s="2"/>
      <c r="RY959" s="2"/>
      <c r="RZ959" s="2"/>
      <c r="SA959" s="2"/>
      <c r="SB959" s="2"/>
      <c r="SC959" s="2"/>
      <c r="SD959" s="2"/>
      <c r="SE959" s="2"/>
      <c r="SF959" s="2"/>
      <c r="SG959" s="2"/>
      <c r="SH959" s="2"/>
      <c r="SI959" s="2"/>
      <c r="SJ959" s="2"/>
      <c r="SK959" s="2"/>
      <c r="SL959" s="2"/>
      <c r="SM959" s="2"/>
      <c r="SN959" s="2"/>
      <c r="SO959" s="2"/>
      <c r="SP959" s="2"/>
      <c r="SQ959" s="2"/>
      <c r="SR959" s="2"/>
      <c r="SS959" s="2"/>
      <c r="ST959" s="2"/>
      <c r="SU959" s="2"/>
      <c r="SV959" s="2"/>
      <c r="SW959" s="2"/>
      <c r="SX959" s="2"/>
      <c r="SY959" s="2"/>
      <c r="SZ959" s="2"/>
      <c r="TA959" s="2"/>
      <c r="TB959" s="2"/>
      <c r="TC959" s="2"/>
      <c r="TD959" s="2"/>
      <c r="TE959" s="2"/>
      <c r="TF959" s="2"/>
      <c r="TG959" s="2"/>
      <c r="TH959" s="2"/>
      <c r="TI959" s="2"/>
      <c r="TJ959" s="2"/>
      <c r="TK959" s="2"/>
      <c r="TL959" s="2"/>
      <c r="TM959" s="2"/>
      <c r="TN959" s="2"/>
      <c r="TO959" s="2"/>
      <c r="TP959" s="2"/>
      <c r="TQ959" s="2"/>
      <c r="TR959" s="2"/>
      <c r="TS959" s="2"/>
      <c r="TT959" s="2"/>
      <c r="TU959" s="2"/>
      <c r="TV959" s="2"/>
      <c r="TW959" s="2"/>
      <c r="TX959" s="2"/>
      <c r="TY959" s="2"/>
      <c r="TZ959" s="2"/>
      <c r="UA959" s="2"/>
      <c r="UB959" s="2"/>
      <c r="UC959" s="2"/>
      <c r="UD959" s="2"/>
      <c r="UE959" s="2"/>
      <c r="UF959" s="2"/>
      <c r="UG959" s="2"/>
      <c r="UH959" s="2"/>
      <c r="UI959" s="2"/>
      <c r="UJ959" s="2"/>
      <c r="UK959" s="2"/>
      <c r="UL959" s="2"/>
      <c r="UM959" s="2"/>
      <c r="UN959" s="2"/>
      <c r="UO959" s="2"/>
      <c r="UP959" s="2"/>
      <c r="UQ959" s="2"/>
      <c r="UR959" s="2"/>
      <c r="US959" s="2"/>
      <c r="UT959" s="2"/>
      <c r="UU959" s="2"/>
      <c r="UV959" s="2"/>
      <c r="UW959" s="2"/>
      <c r="UX959" s="2"/>
      <c r="UY959" s="2"/>
      <c r="UZ959" s="2"/>
      <c r="VA959" s="2"/>
      <c r="VB959" s="2"/>
      <c r="VC959" s="2"/>
      <c r="VD959" s="2"/>
      <c r="VE959" s="2"/>
      <c r="VF959" s="2"/>
      <c r="VG959" s="2"/>
      <c r="VH959" s="2"/>
      <c r="VI959" s="2"/>
      <c r="VJ959" s="2"/>
      <c r="VK959" s="2"/>
      <c r="VL959" s="2"/>
      <c r="VM959" s="2"/>
      <c r="VN959" s="2"/>
      <c r="VO959" s="2"/>
      <c r="VP959" s="2"/>
      <c r="VQ959" s="2"/>
      <c r="VR959" s="2"/>
      <c r="VS959" s="2"/>
      <c r="VT959" s="2"/>
      <c r="VU959" s="2"/>
      <c r="VV959" s="2"/>
      <c r="VW959" s="2"/>
      <c r="VX959" s="2"/>
      <c r="VY959" s="2"/>
      <c r="VZ959" s="2"/>
      <c r="WA959" s="2"/>
      <c r="WB959" s="2"/>
      <c r="WC959" s="2"/>
      <c r="WD959" s="2"/>
      <c r="WE959" s="2"/>
      <c r="WF959" s="2"/>
      <c r="WG959" s="2"/>
      <c r="WH959" s="2"/>
      <c r="WI959" s="2"/>
      <c r="WJ959" s="2"/>
      <c r="WK959" s="2"/>
      <c r="WL959" s="2"/>
      <c r="WM959" s="2"/>
      <c r="WN959" s="2"/>
      <c r="WO959" s="2"/>
      <c r="WP959" s="2"/>
      <c r="WQ959" s="2"/>
      <c r="WR959" s="2"/>
      <c r="WS959" s="2"/>
      <c r="WT959" s="2"/>
      <c r="WU959" s="2"/>
      <c r="WV959" s="2"/>
      <c r="WW959" s="2"/>
      <c r="WX959" s="2"/>
      <c r="WY959" s="2"/>
      <c r="WZ959" s="2"/>
      <c r="XA959" s="2"/>
      <c r="XB959" s="2"/>
      <c r="XC959" s="2"/>
      <c r="XD959" s="2"/>
      <c r="XE959" s="2"/>
      <c r="XF959" s="2"/>
      <c r="XG959" s="2"/>
      <c r="XH959" s="2"/>
      <c r="XI959" s="2"/>
      <c r="XJ959" s="2"/>
      <c r="XK959" s="2"/>
      <c r="XL959" s="2"/>
      <c r="XM959" s="2"/>
      <c r="XN959" s="2"/>
      <c r="XO959" s="2"/>
      <c r="XP959" s="2"/>
      <c r="XQ959" s="2"/>
      <c r="XR959" s="2"/>
      <c r="XS959" s="2"/>
      <c r="XT959" s="2"/>
      <c r="XU959" s="2"/>
      <c r="XV959" s="2"/>
      <c r="XW959" s="2"/>
      <c r="XX959" s="2"/>
      <c r="XY959" s="2"/>
      <c r="XZ959" s="2"/>
      <c r="YA959" s="2"/>
      <c r="YB959" s="2"/>
      <c r="YC959" s="2"/>
      <c r="YD959" s="2"/>
      <c r="YE959" s="2"/>
      <c r="YF959" s="2"/>
      <c r="YG959" s="2"/>
      <c r="YH959" s="2"/>
      <c r="YI959" s="2"/>
      <c r="YJ959" s="2"/>
      <c r="YK959" s="2"/>
      <c r="YL959" s="2"/>
      <c r="YM959" s="2"/>
      <c r="YN959" s="2"/>
      <c r="YO959" s="2"/>
      <c r="YP959" s="2"/>
      <c r="YQ959" s="2"/>
      <c r="YR959" s="2"/>
      <c r="YS959" s="2"/>
      <c r="YT959" s="2"/>
      <c r="YU959" s="2"/>
      <c r="YV959" s="2"/>
      <c r="YW959" s="2"/>
      <c r="YX959" s="2"/>
      <c r="YY959" s="2"/>
      <c r="YZ959" s="2"/>
      <c r="ZA959" s="2"/>
      <c r="ZB959" s="2"/>
      <c r="ZC959" s="2"/>
      <c r="ZD959" s="2"/>
      <c r="ZE959" s="2"/>
      <c r="ZF959" s="2"/>
      <c r="ZG959" s="2"/>
      <c r="ZH959" s="2"/>
      <c r="ZI959" s="2"/>
      <c r="ZJ959" s="2"/>
      <c r="ZK959" s="2"/>
      <c r="ZL959" s="2"/>
      <c r="ZM959" s="2"/>
      <c r="ZN959" s="2"/>
      <c r="ZO959" s="2"/>
      <c r="ZP959" s="2"/>
      <c r="ZQ959" s="2"/>
      <c r="ZR959" s="2"/>
      <c r="ZS959" s="2"/>
      <c r="ZT959" s="2"/>
      <c r="ZU959" s="2"/>
      <c r="ZV959" s="2"/>
      <c r="ZW959" s="2"/>
      <c r="ZX959" s="2"/>
      <c r="ZY959" s="2"/>
      <c r="ZZ959" s="2"/>
      <c r="AAA959" s="2"/>
      <c r="AAB959" s="2"/>
      <c r="AAC959" s="2"/>
      <c r="AAD959" s="2"/>
      <c r="AAE959" s="2"/>
      <c r="AAF959" s="2"/>
      <c r="AAG959" s="2"/>
      <c r="AAH959" s="2"/>
      <c r="AAI959" s="2"/>
      <c r="AAJ959" s="2"/>
      <c r="AAK959" s="2"/>
      <c r="AAL959" s="2"/>
      <c r="AAM959" s="2"/>
      <c r="AAN959" s="2"/>
      <c r="AAO959" s="2"/>
      <c r="AAP959" s="2"/>
      <c r="AAQ959" s="2"/>
      <c r="AAR959" s="2"/>
      <c r="AAS959" s="2"/>
      <c r="AAT959" s="2"/>
      <c r="AAU959" s="2"/>
      <c r="AAV959" s="2"/>
      <c r="AAW959" s="2"/>
      <c r="AAX959" s="2"/>
      <c r="AAY959" s="2"/>
      <c r="AAZ959" s="2"/>
      <c r="ABA959" s="2"/>
      <c r="ABB959" s="2"/>
      <c r="ABC959" s="2"/>
      <c r="ABD959" s="2"/>
      <c r="ABE959" s="2"/>
      <c r="ABF959" s="2"/>
      <c r="ABG959" s="2"/>
      <c r="ABH959" s="2"/>
      <c r="ABI959" s="2"/>
      <c r="ABJ959" s="2"/>
      <c r="ABK959" s="2"/>
      <c r="ABL959" s="2"/>
      <c r="ABM959" s="2"/>
      <c r="ABN959" s="2"/>
      <c r="ABO959" s="2"/>
      <c r="ABP959" s="2"/>
      <c r="ABQ959" s="2"/>
      <c r="ABR959" s="2"/>
      <c r="ABS959" s="2"/>
      <c r="ABT959" s="2"/>
      <c r="ABU959" s="2"/>
      <c r="ABV959" s="2"/>
      <c r="ABW959" s="2"/>
      <c r="ABX959" s="2"/>
      <c r="ABY959" s="2"/>
      <c r="ABZ959" s="2"/>
      <c r="ACA959" s="2"/>
      <c r="ACB959" s="2"/>
      <c r="ACC959" s="2"/>
      <c r="ACD959" s="2"/>
      <c r="ACE959" s="2"/>
      <c r="ACF959" s="2"/>
      <c r="ACG959" s="2"/>
      <c r="ACH959" s="2"/>
      <c r="ACI959" s="2"/>
      <c r="ACJ959" s="2"/>
      <c r="ACK959" s="2"/>
      <c r="ACL959" s="2"/>
      <c r="ACM959" s="2"/>
      <c r="ACN959" s="2"/>
      <c r="ACO959" s="2"/>
      <c r="ACP959" s="2"/>
      <c r="ACQ959" s="2"/>
      <c r="ACR959" s="2"/>
      <c r="ACS959" s="2"/>
      <c r="ACT959" s="2"/>
      <c r="ACU959" s="2"/>
      <c r="ACV959" s="2"/>
      <c r="ACW959" s="2"/>
      <c r="ACX959" s="2"/>
      <c r="ACY959" s="2"/>
      <c r="ACZ959" s="2"/>
      <c r="ADA959" s="2"/>
      <c r="ADB959" s="2"/>
      <c r="ADC959" s="2"/>
      <c r="ADD959" s="2"/>
      <c r="ADE959" s="2"/>
      <c r="ADF959" s="2"/>
      <c r="ADG959" s="2"/>
      <c r="ADH959" s="2"/>
      <c r="ADI959" s="2"/>
      <c r="ADJ959" s="2"/>
      <c r="ADK959" s="2"/>
      <c r="ADL959" s="2"/>
      <c r="ADM959" s="2"/>
      <c r="ADN959" s="2"/>
      <c r="ADO959" s="2"/>
      <c r="ADP959" s="2"/>
      <c r="ADQ959" s="2"/>
      <c r="ADR959" s="2"/>
      <c r="ADS959" s="2"/>
      <c r="ADT959" s="2"/>
      <c r="ADU959" s="2"/>
      <c r="ADV959" s="2"/>
      <c r="ADW959" s="2"/>
      <c r="ADX959" s="2"/>
      <c r="ADY959" s="2"/>
      <c r="ADZ959" s="2"/>
      <c r="AEA959" s="2"/>
      <c r="AEB959" s="2"/>
      <c r="AEC959" s="2"/>
      <c r="AED959" s="2"/>
      <c r="AEE959" s="2"/>
      <c r="AEF959" s="2"/>
      <c r="AEG959" s="2"/>
      <c r="AEH959" s="2"/>
      <c r="AEI959" s="2"/>
      <c r="AEJ959" s="2"/>
      <c r="AEK959" s="2"/>
      <c r="AEL959" s="2"/>
      <c r="AEM959" s="2"/>
      <c r="AEN959" s="2"/>
      <c r="AEO959" s="2"/>
      <c r="AEP959" s="2"/>
      <c r="AEQ959" s="2"/>
      <c r="AER959" s="2"/>
      <c r="AES959" s="2"/>
      <c r="AET959" s="2"/>
      <c r="AEU959" s="2"/>
      <c r="AEV959" s="2"/>
      <c r="AEW959" s="2"/>
      <c r="AEX959" s="2"/>
      <c r="AEY959" s="2"/>
      <c r="AEZ959" s="2"/>
      <c r="AFA959" s="2"/>
      <c r="AFB959" s="2"/>
      <c r="AFC959" s="2"/>
      <c r="AFD959" s="2"/>
      <c r="AFE959" s="2"/>
      <c r="AFF959" s="2"/>
      <c r="AFG959" s="2"/>
      <c r="AFH959" s="2"/>
      <c r="AFI959" s="2"/>
      <c r="AFJ959" s="2"/>
      <c r="AFK959" s="2"/>
      <c r="AFL959" s="2"/>
      <c r="AFM959" s="2"/>
      <c r="AFN959" s="2"/>
      <c r="AFO959" s="2"/>
      <c r="AFP959" s="2"/>
      <c r="AFQ959" s="2"/>
      <c r="AFR959" s="2"/>
      <c r="AFS959" s="2"/>
      <c r="AFT959" s="2"/>
      <c r="AFU959" s="2"/>
      <c r="AFV959" s="2"/>
      <c r="AFW959" s="2"/>
      <c r="AFX959" s="2"/>
      <c r="AFY959" s="2"/>
      <c r="AFZ959" s="2"/>
      <c r="AGA959" s="2"/>
      <c r="AGB959" s="2"/>
      <c r="AGC959" s="2"/>
      <c r="AGD959" s="2"/>
      <c r="AGE959" s="2"/>
      <c r="AGF959" s="2"/>
      <c r="AGG959" s="2"/>
      <c r="AGH959" s="2"/>
      <c r="AGI959" s="2"/>
      <c r="AGJ959" s="2"/>
      <c r="AGK959" s="2"/>
      <c r="AGL959" s="2"/>
      <c r="AGM959" s="2"/>
      <c r="AGN959" s="2"/>
      <c r="AGO959" s="2"/>
      <c r="AGP959" s="2"/>
      <c r="AGQ959" s="2"/>
      <c r="AGR959" s="2"/>
      <c r="AGS959" s="2"/>
      <c r="AGT959" s="2"/>
      <c r="AGU959" s="2"/>
      <c r="AGV959" s="2"/>
      <c r="AGW959" s="2"/>
      <c r="AGX959" s="2"/>
      <c r="AGY959" s="2"/>
      <c r="AGZ959" s="2"/>
      <c r="AHA959" s="2"/>
      <c r="AHB959" s="2"/>
      <c r="AHC959" s="2"/>
      <c r="AHD959" s="2"/>
      <c r="AHE959" s="2"/>
      <c r="AHF959" s="2"/>
      <c r="AHG959" s="2"/>
      <c r="AHH959" s="2"/>
      <c r="AHI959" s="2"/>
      <c r="AHJ959" s="2"/>
      <c r="AHK959" s="2"/>
      <c r="AHL959" s="2"/>
      <c r="AHM959" s="2"/>
      <c r="AHN959" s="2"/>
      <c r="AHO959" s="2"/>
      <c r="AHP959" s="2"/>
      <c r="AHQ959" s="2"/>
      <c r="AHR959" s="2"/>
      <c r="AHS959" s="2"/>
      <c r="AHT959" s="2"/>
      <c r="AHU959" s="2"/>
      <c r="AHV959" s="2"/>
      <c r="AHW959" s="2"/>
      <c r="AHX959" s="2"/>
      <c r="AHY959" s="2"/>
      <c r="AHZ959" s="2"/>
      <c r="AIA959" s="2"/>
      <c r="AIB959" s="2"/>
      <c r="AIC959" s="2"/>
      <c r="AID959" s="2"/>
      <c r="AIE959" s="2"/>
      <c r="AIF959" s="2"/>
      <c r="AIG959" s="2"/>
      <c r="AIH959" s="2"/>
      <c r="AII959" s="2"/>
      <c r="AIJ959" s="2"/>
      <c r="AIK959" s="2"/>
      <c r="AIL959" s="2"/>
      <c r="AIM959" s="2"/>
      <c r="AIN959" s="2"/>
      <c r="AIO959" s="2"/>
      <c r="AIP959" s="2"/>
      <c r="AIQ959" s="2"/>
      <c r="AIR959" s="2"/>
      <c r="AIS959" s="2"/>
      <c r="AIT959" s="2"/>
      <c r="AIU959" s="2"/>
      <c r="AIV959" s="2"/>
      <c r="AIW959" s="2"/>
      <c r="AIX959" s="2"/>
      <c r="AIY959" s="2"/>
      <c r="AIZ959" s="2"/>
      <c r="AJA959" s="2"/>
      <c r="AJB959" s="2"/>
      <c r="AJC959" s="2"/>
      <c r="AJD959" s="2"/>
      <c r="AJE959" s="2"/>
      <c r="AJF959" s="2"/>
      <c r="AJG959" s="2"/>
      <c r="AJH959" s="2"/>
      <c r="AJI959" s="2"/>
      <c r="AJJ959" s="2"/>
      <c r="AJK959" s="2"/>
      <c r="AJL959" s="2"/>
      <c r="AJM959" s="2"/>
      <c r="AJN959" s="2"/>
      <c r="AJO959" s="2"/>
      <c r="AJP959" s="2"/>
      <c r="AJQ959" s="2"/>
      <c r="AJR959" s="2"/>
      <c r="AJS959" s="2"/>
      <c r="AJT959" s="2"/>
      <c r="AJU959" s="2"/>
      <c r="AJV959" s="2"/>
      <c r="AJW959" s="2"/>
      <c r="AJX959" s="2"/>
      <c r="AJY959" s="2"/>
      <c r="AJZ959" s="2"/>
      <c r="AKA959" s="2"/>
      <c r="AKB959" s="2"/>
      <c r="AKC959" s="2"/>
      <c r="AKD959" s="2"/>
      <c r="AKE959" s="2"/>
      <c r="AKF959" s="2"/>
      <c r="AKG959" s="2"/>
      <c r="AKH959" s="2"/>
      <c r="AKI959" s="2"/>
      <c r="AKJ959" s="2"/>
      <c r="AKK959" s="2"/>
      <c r="AKL959" s="2"/>
      <c r="AKM959" s="2"/>
      <c r="AKN959" s="2"/>
      <c r="AKO959" s="2"/>
      <c r="AKP959" s="2"/>
      <c r="AKQ959" s="2"/>
      <c r="AKR959" s="2"/>
      <c r="AKS959" s="2"/>
      <c r="AKT959" s="2"/>
      <c r="AKU959" s="2"/>
      <c r="AKV959" s="2"/>
      <c r="AKW959" s="2"/>
      <c r="AKX959" s="2"/>
      <c r="AKY959" s="2"/>
      <c r="AKZ959" s="2"/>
      <c r="ALA959" s="2"/>
      <c r="ALB959" s="2"/>
      <c r="ALC959" s="2"/>
      <c r="ALD959" s="2"/>
      <c r="ALE959" s="2"/>
      <c r="ALF959" s="2"/>
      <c r="ALG959" s="2"/>
      <c r="ALH959" s="2"/>
      <c r="ALI959" s="2"/>
      <c r="ALJ959" s="2"/>
      <c r="ALK959" s="2"/>
      <c r="ALL959" s="2"/>
      <c r="ALM959" s="2"/>
      <c r="ALN959" s="2"/>
      <c r="ALO959" s="2"/>
      <c r="ALP959" s="2"/>
      <c r="ALQ959" s="2"/>
      <c r="ALR959" s="2"/>
      <c r="ALS959" s="2"/>
      <c r="ALT959" s="2"/>
      <c r="ALU959" s="2"/>
      <c r="ALV959" s="2"/>
      <c r="ALW959" s="2"/>
      <c r="ALX959" s="2"/>
      <c r="ALY959" s="2"/>
      <c r="ALZ959" s="2"/>
      <c r="AMA959" s="2"/>
      <c r="AMB959" s="2"/>
      <c r="AMC959" s="2"/>
      <c r="AMD959" s="2"/>
      <c r="AME959" s="2"/>
      <c r="AMF959" s="2"/>
      <c r="AMG959" s="2"/>
      <c r="AMH959" s="2"/>
      <c r="AMI959" s="2"/>
      <c r="AMJ959" s="2"/>
    </row>
    <row r="960" s="1" customFormat="1" ht="27.75" customHeight="1" spans="1:102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  <c r="KE960" s="2"/>
      <c r="KF960" s="2"/>
      <c r="KG960" s="2"/>
      <c r="KH960" s="2"/>
      <c r="KI960" s="2"/>
      <c r="KJ960" s="2"/>
      <c r="KK960" s="2"/>
      <c r="KL960" s="2"/>
      <c r="KM960" s="2"/>
      <c r="KN960" s="2"/>
      <c r="KO960" s="2"/>
      <c r="KP960" s="2"/>
      <c r="KQ960" s="2"/>
      <c r="KR960" s="2"/>
      <c r="KS960" s="2"/>
      <c r="KT960" s="2"/>
      <c r="KU960" s="2"/>
      <c r="KV960" s="2"/>
      <c r="KW960" s="2"/>
      <c r="KX960" s="2"/>
      <c r="KY960" s="2"/>
      <c r="KZ960" s="2"/>
      <c r="LA960" s="2"/>
      <c r="LB960" s="2"/>
      <c r="LC960" s="2"/>
      <c r="LD960" s="2"/>
      <c r="LE960" s="2"/>
      <c r="LF960" s="2"/>
      <c r="LG960" s="2"/>
      <c r="LH960" s="2"/>
      <c r="LI960" s="2"/>
      <c r="LJ960" s="2"/>
      <c r="LK960" s="2"/>
      <c r="LL960" s="2"/>
      <c r="LM960" s="2"/>
      <c r="LN960" s="2"/>
      <c r="LO960" s="2"/>
      <c r="LP960" s="2"/>
      <c r="LQ960" s="2"/>
      <c r="LR960" s="2"/>
      <c r="LS960" s="2"/>
      <c r="LT960" s="2"/>
      <c r="LU960" s="2"/>
      <c r="LV960" s="2"/>
      <c r="LW960" s="2"/>
      <c r="LX960" s="2"/>
      <c r="LY960" s="2"/>
      <c r="LZ960" s="2"/>
      <c r="MA960" s="2"/>
      <c r="MB960" s="2"/>
      <c r="MC960" s="2"/>
      <c r="MD960" s="2"/>
      <c r="ME960" s="2"/>
      <c r="MF960" s="2"/>
      <c r="MG960" s="2"/>
      <c r="MH960" s="2"/>
      <c r="MI960" s="2"/>
      <c r="MJ960" s="2"/>
      <c r="MK960" s="2"/>
      <c r="ML960" s="2"/>
      <c r="MM960" s="2"/>
      <c r="MN960" s="2"/>
      <c r="MO960" s="2"/>
      <c r="MP960" s="2"/>
      <c r="MQ960" s="2"/>
      <c r="MR960" s="2"/>
      <c r="MS960" s="2"/>
      <c r="MT960" s="2"/>
      <c r="MU960" s="2"/>
      <c r="MV960" s="2"/>
      <c r="MW960" s="2"/>
      <c r="MX960" s="2"/>
      <c r="MY960" s="2"/>
      <c r="MZ960" s="2"/>
      <c r="NA960" s="2"/>
      <c r="NB960" s="2"/>
      <c r="NC960" s="2"/>
      <c r="ND960" s="2"/>
      <c r="NE960" s="2"/>
      <c r="NF960" s="2"/>
      <c r="NG960" s="2"/>
      <c r="NH960" s="2"/>
      <c r="NI960" s="2"/>
      <c r="NJ960" s="2"/>
      <c r="NK960" s="2"/>
      <c r="NL960" s="2"/>
      <c r="NM960" s="2"/>
      <c r="NN960" s="2"/>
      <c r="NO960" s="2"/>
      <c r="NP960" s="2"/>
      <c r="NQ960" s="2"/>
      <c r="NR960" s="2"/>
      <c r="NS960" s="2"/>
      <c r="NT960" s="2"/>
      <c r="NU960" s="2"/>
      <c r="NV960" s="2"/>
      <c r="NW960" s="2"/>
      <c r="NX960" s="2"/>
      <c r="NY960" s="2"/>
      <c r="NZ960" s="2"/>
      <c r="OA960" s="2"/>
      <c r="OB960" s="2"/>
      <c r="OC960" s="2"/>
      <c r="OD960" s="2"/>
      <c r="OE960" s="2"/>
      <c r="OF960" s="2"/>
      <c r="OG960" s="2"/>
      <c r="OH960" s="2"/>
      <c r="OI960" s="2"/>
      <c r="OJ960" s="2"/>
      <c r="OK960" s="2"/>
      <c r="OL960" s="2"/>
      <c r="OM960" s="2"/>
      <c r="ON960" s="2"/>
      <c r="OO960" s="2"/>
      <c r="OP960" s="2"/>
      <c r="OQ960" s="2"/>
      <c r="OR960" s="2"/>
      <c r="OS960" s="2"/>
      <c r="OT960" s="2"/>
      <c r="OU960" s="2"/>
      <c r="OV960" s="2"/>
      <c r="OW960" s="2"/>
      <c r="OX960" s="2"/>
      <c r="OY960" s="2"/>
      <c r="OZ960" s="2"/>
      <c r="PA960" s="2"/>
      <c r="PB960" s="2"/>
      <c r="PC960" s="2"/>
      <c r="PD960" s="2"/>
      <c r="PE960" s="2"/>
      <c r="PF960" s="2"/>
      <c r="PG960" s="2"/>
      <c r="PH960" s="2"/>
      <c r="PI960" s="2"/>
      <c r="PJ960" s="2"/>
      <c r="PK960" s="2"/>
      <c r="PL960" s="2"/>
      <c r="PM960" s="2"/>
      <c r="PN960" s="2"/>
      <c r="PO960" s="2"/>
      <c r="PP960" s="2"/>
      <c r="PQ960" s="2"/>
      <c r="PR960" s="2"/>
      <c r="PS960" s="2"/>
      <c r="PT960" s="2"/>
      <c r="PU960" s="2"/>
      <c r="PV960" s="2"/>
      <c r="PW960" s="2"/>
      <c r="PX960" s="2"/>
      <c r="PY960" s="2"/>
      <c r="PZ960" s="2"/>
      <c r="QA960" s="2"/>
      <c r="QB960" s="2"/>
      <c r="QC960" s="2"/>
      <c r="QD960" s="2"/>
      <c r="QE960" s="2"/>
      <c r="QF960" s="2"/>
      <c r="QG960" s="2"/>
      <c r="QH960" s="2"/>
      <c r="QI960" s="2"/>
      <c r="QJ960" s="2"/>
      <c r="QK960" s="2"/>
      <c r="QL960" s="2"/>
      <c r="QM960" s="2"/>
      <c r="QN960" s="2"/>
      <c r="QO960" s="2"/>
      <c r="QP960" s="2"/>
      <c r="QQ960" s="2"/>
      <c r="QR960" s="2"/>
      <c r="QS960" s="2"/>
      <c r="QT960" s="2"/>
      <c r="QU960" s="2"/>
      <c r="QV960" s="2"/>
      <c r="QW960" s="2"/>
      <c r="QX960" s="2"/>
      <c r="QY960" s="2"/>
      <c r="QZ960" s="2"/>
      <c r="RA960" s="2"/>
      <c r="RB960" s="2"/>
      <c r="RC960" s="2"/>
      <c r="RD960" s="2"/>
      <c r="RE960" s="2"/>
      <c r="RF960" s="2"/>
      <c r="RG960" s="2"/>
      <c r="RH960" s="2"/>
      <c r="RI960" s="2"/>
      <c r="RJ960" s="2"/>
      <c r="RK960" s="2"/>
      <c r="RL960" s="2"/>
      <c r="RM960" s="2"/>
      <c r="RN960" s="2"/>
      <c r="RO960" s="2"/>
      <c r="RP960" s="2"/>
      <c r="RQ960" s="2"/>
      <c r="RR960" s="2"/>
      <c r="RS960" s="2"/>
      <c r="RT960" s="2"/>
      <c r="RU960" s="2"/>
      <c r="RV960" s="2"/>
      <c r="RW960" s="2"/>
      <c r="RX960" s="2"/>
      <c r="RY960" s="2"/>
      <c r="RZ960" s="2"/>
      <c r="SA960" s="2"/>
      <c r="SB960" s="2"/>
      <c r="SC960" s="2"/>
      <c r="SD960" s="2"/>
      <c r="SE960" s="2"/>
      <c r="SF960" s="2"/>
      <c r="SG960" s="2"/>
      <c r="SH960" s="2"/>
      <c r="SI960" s="2"/>
      <c r="SJ960" s="2"/>
      <c r="SK960" s="2"/>
      <c r="SL960" s="2"/>
      <c r="SM960" s="2"/>
      <c r="SN960" s="2"/>
      <c r="SO960" s="2"/>
      <c r="SP960" s="2"/>
      <c r="SQ960" s="2"/>
      <c r="SR960" s="2"/>
      <c r="SS960" s="2"/>
      <c r="ST960" s="2"/>
      <c r="SU960" s="2"/>
      <c r="SV960" s="2"/>
      <c r="SW960" s="2"/>
      <c r="SX960" s="2"/>
      <c r="SY960" s="2"/>
      <c r="SZ960" s="2"/>
      <c r="TA960" s="2"/>
      <c r="TB960" s="2"/>
      <c r="TC960" s="2"/>
      <c r="TD960" s="2"/>
      <c r="TE960" s="2"/>
      <c r="TF960" s="2"/>
      <c r="TG960" s="2"/>
      <c r="TH960" s="2"/>
      <c r="TI960" s="2"/>
      <c r="TJ960" s="2"/>
      <c r="TK960" s="2"/>
      <c r="TL960" s="2"/>
      <c r="TM960" s="2"/>
      <c r="TN960" s="2"/>
      <c r="TO960" s="2"/>
      <c r="TP960" s="2"/>
      <c r="TQ960" s="2"/>
      <c r="TR960" s="2"/>
      <c r="TS960" s="2"/>
      <c r="TT960" s="2"/>
      <c r="TU960" s="2"/>
      <c r="TV960" s="2"/>
      <c r="TW960" s="2"/>
      <c r="TX960" s="2"/>
      <c r="TY960" s="2"/>
      <c r="TZ960" s="2"/>
      <c r="UA960" s="2"/>
      <c r="UB960" s="2"/>
      <c r="UC960" s="2"/>
      <c r="UD960" s="2"/>
      <c r="UE960" s="2"/>
      <c r="UF960" s="2"/>
      <c r="UG960" s="2"/>
      <c r="UH960" s="2"/>
      <c r="UI960" s="2"/>
      <c r="UJ960" s="2"/>
      <c r="UK960" s="2"/>
      <c r="UL960" s="2"/>
      <c r="UM960" s="2"/>
      <c r="UN960" s="2"/>
      <c r="UO960" s="2"/>
      <c r="UP960" s="2"/>
      <c r="UQ960" s="2"/>
      <c r="UR960" s="2"/>
      <c r="US960" s="2"/>
      <c r="UT960" s="2"/>
      <c r="UU960" s="2"/>
      <c r="UV960" s="2"/>
      <c r="UW960" s="2"/>
      <c r="UX960" s="2"/>
      <c r="UY960" s="2"/>
      <c r="UZ960" s="2"/>
      <c r="VA960" s="2"/>
      <c r="VB960" s="2"/>
      <c r="VC960" s="2"/>
      <c r="VD960" s="2"/>
      <c r="VE960" s="2"/>
      <c r="VF960" s="2"/>
      <c r="VG960" s="2"/>
      <c r="VH960" s="2"/>
      <c r="VI960" s="2"/>
      <c r="VJ960" s="2"/>
      <c r="VK960" s="2"/>
      <c r="VL960" s="2"/>
      <c r="VM960" s="2"/>
      <c r="VN960" s="2"/>
      <c r="VO960" s="2"/>
      <c r="VP960" s="2"/>
      <c r="VQ960" s="2"/>
      <c r="VR960" s="2"/>
      <c r="VS960" s="2"/>
      <c r="VT960" s="2"/>
      <c r="VU960" s="2"/>
      <c r="VV960" s="2"/>
      <c r="VW960" s="2"/>
      <c r="VX960" s="2"/>
      <c r="VY960" s="2"/>
      <c r="VZ960" s="2"/>
      <c r="WA960" s="2"/>
      <c r="WB960" s="2"/>
      <c r="WC960" s="2"/>
      <c r="WD960" s="2"/>
      <c r="WE960" s="2"/>
      <c r="WF960" s="2"/>
      <c r="WG960" s="2"/>
      <c r="WH960" s="2"/>
      <c r="WI960" s="2"/>
      <c r="WJ960" s="2"/>
      <c r="WK960" s="2"/>
      <c r="WL960" s="2"/>
      <c r="WM960" s="2"/>
      <c r="WN960" s="2"/>
      <c r="WO960" s="2"/>
      <c r="WP960" s="2"/>
      <c r="WQ960" s="2"/>
      <c r="WR960" s="2"/>
      <c r="WS960" s="2"/>
      <c r="WT960" s="2"/>
      <c r="WU960" s="2"/>
      <c r="WV960" s="2"/>
      <c r="WW960" s="2"/>
      <c r="WX960" s="2"/>
      <c r="WY960" s="2"/>
      <c r="WZ960" s="2"/>
      <c r="XA960" s="2"/>
      <c r="XB960" s="2"/>
      <c r="XC960" s="2"/>
      <c r="XD960" s="2"/>
      <c r="XE960" s="2"/>
      <c r="XF960" s="2"/>
      <c r="XG960" s="2"/>
      <c r="XH960" s="2"/>
      <c r="XI960" s="2"/>
      <c r="XJ960" s="2"/>
      <c r="XK960" s="2"/>
      <c r="XL960" s="2"/>
      <c r="XM960" s="2"/>
      <c r="XN960" s="2"/>
      <c r="XO960" s="2"/>
      <c r="XP960" s="2"/>
      <c r="XQ960" s="2"/>
      <c r="XR960" s="2"/>
      <c r="XS960" s="2"/>
      <c r="XT960" s="2"/>
      <c r="XU960" s="2"/>
      <c r="XV960" s="2"/>
      <c r="XW960" s="2"/>
      <c r="XX960" s="2"/>
      <c r="XY960" s="2"/>
      <c r="XZ960" s="2"/>
      <c r="YA960" s="2"/>
      <c r="YB960" s="2"/>
      <c r="YC960" s="2"/>
      <c r="YD960" s="2"/>
      <c r="YE960" s="2"/>
      <c r="YF960" s="2"/>
      <c r="YG960" s="2"/>
      <c r="YH960" s="2"/>
      <c r="YI960" s="2"/>
      <c r="YJ960" s="2"/>
      <c r="YK960" s="2"/>
      <c r="YL960" s="2"/>
      <c r="YM960" s="2"/>
      <c r="YN960" s="2"/>
      <c r="YO960" s="2"/>
      <c r="YP960" s="2"/>
      <c r="YQ960" s="2"/>
      <c r="YR960" s="2"/>
      <c r="YS960" s="2"/>
      <c r="YT960" s="2"/>
      <c r="YU960" s="2"/>
      <c r="YV960" s="2"/>
      <c r="YW960" s="2"/>
      <c r="YX960" s="2"/>
      <c r="YY960" s="2"/>
      <c r="YZ960" s="2"/>
      <c r="ZA960" s="2"/>
      <c r="ZB960" s="2"/>
      <c r="ZC960" s="2"/>
      <c r="ZD960" s="2"/>
      <c r="ZE960" s="2"/>
      <c r="ZF960" s="2"/>
      <c r="ZG960" s="2"/>
      <c r="ZH960" s="2"/>
      <c r="ZI960" s="2"/>
      <c r="ZJ960" s="2"/>
      <c r="ZK960" s="2"/>
      <c r="ZL960" s="2"/>
      <c r="ZM960" s="2"/>
      <c r="ZN960" s="2"/>
      <c r="ZO960" s="2"/>
      <c r="ZP960" s="2"/>
      <c r="ZQ960" s="2"/>
      <c r="ZR960" s="2"/>
      <c r="ZS960" s="2"/>
      <c r="ZT960" s="2"/>
      <c r="ZU960" s="2"/>
      <c r="ZV960" s="2"/>
      <c r="ZW960" s="2"/>
      <c r="ZX960" s="2"/>
      <c r="ZY960" s="2"/>
      <c r="ZZ960" s="2"/>
      <c r="AAA960" s="2"/>
      <c r="AAB960" s="2"/>
      <c r="AAC960" s="2"/>
      <c r="AAD960" s="2"/>
      <c r="AAE960" s="2"/>
      <c r="AAF960" s="2"/>
      <c r="AAG960" s="2"/>
      <c r="AAH960" s="2"/>
      <c r="AAI960" s="2"/>
      <c r="AAJ960" s="2"/>
      <c r="AAK960" s="2"/>
      <c r="AAL960" s="2"/>
      <c r="AAM960" s="2"/>
      <c r="AAN960" s="2"/>
      <c r="AAO960" s="2"/>
      <c r="AAP960" s="2"/>
      <c r="AAQ960" s="2"/>
      <c r="AAR960" s="2"/>
      <c r="AAS960" s="2"/>
      <c r="AAT960" s="2"/>
      <c r="AAU960" s="2"/>
      <c r="AAV960" s="2"/>
      <c r="AAW960" s="2"/>
      <c r="AAX960" s="2"/>
      <c r="AAY960" s="2"/>
      <c r="AAZ960" s="2"/>
      <c r="ABA960" s="2"/>
      <c r="ABB960" s="2"/>
      <c r="ABC960" s="2"/>
      <c r="ABD960" s="2"/>
      <c r="ABE960" s="2"/>
      <c r="ABF960" s="2"/>
      <c r="ABG960" s="2"/>
      <c r="ABH960" s="2"/>
      <c r="ABI960" s="2"/>
      <c r="ABJ960" s="2"/>
      <c r="ABK960" s="2"/>
      <c r="ABL960" s="2"/>
      <c r="ABM960" s="2"/>
      <c r="ABN960" s="2"/>
      <c r="ABO960" s="2"/>
      <c r="ABP960" s="2"/>
      <c r="ABQ960" s="2"/>
      <c r="ABR960" s="2"/>
      <c r="ABS960" s="2"/>
      <c r="ABT960" s="2"/>
      <c r="ABU960" s="2"/>
      <c r="ABV960" s="2"/>
      <c r="ABW960" s="2"/>
      <c r="ABX960" s="2"/>
      <c r="ABY960" s="2"/>
      <c r="ABZ960" s="2"/>
      <c r="ACA960" s="2"/>
      <c r="ACB960" s="2"/>
      <c r="ACC960" s="2"/>
      <c r="ACD960" s="2"/>
      <c r="ACE960" s="2"/>
      <c r="ACF960" s="2"/>
      <c r="ACG960" s="2"/>
      <c r="ACH960" s="2"/>
      <c r="ACI960" s="2"/>
      <c r="ACJ960" s="2"/>
      <c r="ACK960" s="2"/>
      <c r="ACL960" s="2"/>
      <c r="ACM960" s="2"/>
      <c r="ACN960" s="2"/>
      <c r="ACO960" s="2"/>
      <c r="ACP960" s="2"/>
      <c r="ACQ960" s="2"/>
      <c r="ACR960" s="2"/>
      <c r="ACS960" s="2"/>
      <c r="ACT960" s="2"/>
      <c r="ACU960" s="2"/>
      <c r="ACV960" s="2"/>
      <c r="ACW960" s="2"/>
      <c r="ACX960" s="2"/>
      <c r="ACY960" s="2"/>
      <c r="ACZ960" s="2"/>
      <c r="ADA960" s="2"/>
      <c r="ADB960" s="2"/>
      <c r="ADC960" s="2"/>
      <c r="ADD960" s="2"/>
      <c r="ADE960" s="2"/>
      <c r="ADF960" s="2"/>
      <c r="ADG960" s="2"/>
      <c r="ADH960" s="2"/>
      <c r="ADI960" s="2"/>
      <c r="ADJ960" s="2"/>
      <c r="ADK960" s="2"/>
      <c r="ADL960" s="2"/>
      <c r="ADM960" s="2"/>
      <c r="ADN960" s="2"/>
      <c r="ADO960" s="2"/>
      <c r="ADP960" s="2"/>
      <c r="ADQ960" s="2"/>
      <c r="ADR960" s="2"/>
      <c r="ADS960" s="2"/>
      <c r="ADT960" s="2"/>
      <c r="ADU960" s="2"/>
      <c r="ADV960" s="2"/>
      <c r="ADW960" s="2"/>
      <c r="ADX960" s="2"/>
      <c r="ADY960" s="2"/>
      <c r="ADZ960" s="2"/>
      <c r="AEA960" s="2"/>
      <c r="AEB960" s="2"/>
      <c r="AEC960" s="2"/>
      <c r="AED960" s="2"/>
      <c r="AEE960" s="2"/>
      <c r="AEF960" s="2"/>
      <c r="AEG960" s="2"/>
      <c r="AEH960" s="2"/>
      <c r="AEI960" s="2"/>
      <c r="AEJ960" s="2"/>
      <c r="AEK960" s="2"/>
      <c r="AEL960" s="2"/>
      <c r="AEM960" s="2"/>
      <c r="AEN960" s="2"/>
      <c r="AEO960" s="2"/>
      <c r="AEP960" s="2"/>
      <c r="AEQ960" s="2"/>
      <c r="AER960" s="2"/>
      <c r="AES960" s="2"/>
      <c r="AET960" s="2"/>
      <c r="AEU960" s="2"/>
      <c r="AEV960" s="2"/>
      <c r="AEW960" s="2"/>
      <c r="AEX960" s="2"/>
      <c r="AEY960" s="2"/>
      <c r="AEZ960" s="2"/>
      <c r="AFA960" s="2"/>
      <c r="AFB960" s="2"/>
      <c r="AFC960" s="2"/>
      <c r="AFD960" s="2"/>
      <c r="AFE960" s="2"/>
      <c r="AFF960" s="2"/>
      <c r="AFG960" s="2"/>
      <c r="AFH960" s="2"/>
      <c r="AFI960" s="2"/>
      <c r="AFJ960" s="2"/>
      <c r="AFK960" s="2"/>
      <c r="AFL960" s="2"/>
      <c r="AFM960" s="2"/>
      <c r="AFN960" s="2"/>
      <c r="AFO960" s="2"/>
      <c r="AFP960" s="2"/>
      <c r="AFQ960" s="2"/>
      <c r="AFR960" s="2"/>
      <c r="AFS960" s="2"/>
      <c r="AFT960" s="2"/>
      <c r="AFU960" s="2"/>
      <c r="AFV960" s="2"/>
      <c r="AFW960" s="2"/>
      <c r="AFX960" s="2"/>
      <c r="AFY960" s="2"/>
      <c r="AFZ960" s="2"/>
      <c r="AGA960" s="2"/>
      <c r="AGB960" s="2"/>
      <c r="AGC960" s="2"/>
      <c r="AGD960" s="2"/>
      <c r="AGE960" s="2"/>
      <c r="AGF960" s="2"/>
      <c r="AGG960" s="2"/>
      <c r="AGH960" s="2"/>
      <c r="AGI960" s="2"/>
      <c r="AGJ960" s="2"/>
      <c r="AGK960" s="2"/>
      <c r="AGL960" s="2"/>
      <c r="AGM960" s="2"/>
      <c r="AGN960" s="2"/>
      <c r="AGO960" s="2"/>
      <c r="AGP960" s="2"/>
      <c r="AGQ960" s="2"/>
      <c r="AGR960" s="2"/>
      <c r="AGS960" s="2"/>
      <c r="AGT960" s="2"/>
      <c r="AGU960" s="2"/>
      <c r="AGV960" s="2"/>
      <c r="AGW960" s="2"/>
      <c r="AGX960" s="2"/>
      <c r="AGY960" s="2"/>
      <c r="AGZ960" s="2"/>
      <c r="AHA960" s="2"/>
      <c r="AHB960" s="2"/>
      <c r="AHC960" s="2"/>
      <c r="AHD960" s="2"/>
      <c r="AHE960" s="2"/>
      <c r="AHF960" s="2"/>
      <c r="AHG960" s="2"/>
      <c r="AHH960" s="2"/>
      <c r="AHI960" s="2"/>
      <c r="AHJ960" s="2"/>
      <c r="AHK960" s="2"/>
      <c r="AHL960" s="2"/>
      <c r="AHM960" s="2"/>
      <c r="AHN960" s="2"/>
      <c r="AHO960" s="2"/>
      <c r="AHP960" s="2"/>
      <c r="AHQ960" s="2"/>
      <c r="AHR960" s="2"/>
      <c r="AHS960" s="2"/>
      <c r="AHT960" s="2"/>
      <c r="AHU960" s="2"/>
      <c r="AHV960" s="2"/>
      <c r="AHW960" s="2"/>
      <c r="AHX960" s="2"/>
      <c r="AHY960" s="2"/>
      <c r="AHZ960" s="2"/>
      <c r="AIA960" s="2"/>
      <c r="AIB960" s="2"/>
      <c r="AIC960" s="2"/>
      <c r="AID960" s="2"/>
      <c r="AIE960" s="2"/>
      <c r="AIF960" s="2"/>
      <c r="AIG960" s="2"/>
      <c r="AIH960" s="2"/>
      <c r="AII960" s="2"/>
      <c r="AIJ960" s="2"/>
      <c r="AIK960" s="2"/>
      <c r="AIL960" s="2"/>
      <c r="AIM960" s="2"/>
      <c r="AIN960" s="2"/>
      <c r="AIO960" s="2"/>
      <c r="AIP960" s="2"/>
      <c r="AIQ960" s="2"/>
      <c r="AIR960" s="2"/>
      <c r="AIS960" s="2"/>
      <c r="AIT960" s="2"/>
      <c r="AIU960" s="2"/>
      <c r="AIV960" s="2"/>
      <c r="AIW960" s="2"/>
      <c r="AIX960" s="2"/>
      <c r="AIY960" s="2"/>
      <c r="AIZ960" s="2"/>
      <c r="AJA960" s="2"/>
      <c r="AJB960" s="2"/>
      <c r="AJC960" s="2"/>
      <c r="AJD960" s="2"/>
      <c r="AJE960" s="2"/>
      <c r="AJF960" s="2"/>
      <c r="AJG960" s="2"/>
      <c r="AJH960" s="2"/>
      <c r="AJI960" s="2"/>
      <c r="AJJ960" s="2"/>
      <c r="AJK960" s="2"/>
      <c r="AJL960" s="2"/>
      <c r="AJM960" s="2"/>
      <c r="AJN960" s="2"/>
      <c r="AJO960" s="2"/>
      <c r="AJP960" s="2"/>
      <c r="AJQ960" s="2"/>
      <c r="AJR960" s="2"/>
      <c r="AJS960" s="2"/>
      <c r="AJT960" s="2"/>
      <c r="AJU960" s="2"/>
      <c r="AJV960" s="2"/>
      <c r="AJW960" s="2"/>
      <c r="AJX960" s="2"/>
      <c r="AJY960" s="2"/>
      <c r="AJZ960" s="2"/>
      <c r="AKA960" s="2"/>
      <c r="AKB960" s="2"/>
      <c r="AKC960" s="2"/>
      <c r="AKD960" s="2"/>
      <c r="AKE960" s="2"/>
      <c r="AKF960" s="2"/>
      <c r="AKG960" s="2"/>
      <c r="AKH960" s="2"/>
      <c r="AKI960" s="2"/>
      <c r="AKJ960" s="2"/>
      <c r="AKK960" s="2"/>
      <c r="AKL960" s="2"/>
      <c r="AKM960" s="2"/>
      <c r="AKN960" s="2"/>
      <c r="AKO960" s="2"/>
      <c r="AKP960" s="2"/>
      <c r="AKQ960" s="2"/>
      <c r="AKR960" s="2"/>
      <c r="AKS960" s="2"/>
      <c r="AKT960" s="2"/>
      <c r="AKU960" s="2"/>
      <c r="AKV960" s="2"/>
      <c r="AKW960" s="2"/>
      <c r="AKX960" s="2"/>
      <c r="AKY960" s="2"/>
      <c r="AKZ960" s="2"/>
      <c r="ALA960" s="2"/>
      <c r="ALB960" s="2"/>
      <c r="ALC960" s="2"/>
      <c r="ALD960" s="2"/>
      <c r="ALE960" s="2"/>
      <c r="ALF960" s="2"/>
      <c r="ALG960" s="2"/>
      <c r="ALH960" s="2"/>
      <c r="ALI960" s="2"/>
      <c r="ALJ960" s="2"/>
      <c r="ALK960" s="2"/>
      <c r="ALL960" s="2"/>
      <c r="ALM960" s="2"/>
      <c r="ALN960" s="2"/>
      <c r="ALO960" s="2"/>
      <c r="ALP960" s="2"/>
      <c r="ALQ960" s="2"/>
      <c r="ALR960" s="2"/>
      <c r="ALS960" s="2"/>
      <c r="ALT960" s="2"/>
      <c r="ALU960" s="2"/>
      <c r="ALV960" s="2"/>
      <c r="ALW960" s="2"/>
      <c r="ALX960" s="2"/>
      <c r="ALY960" s="2"/>
      <c r="ALZ960" s="2"/>
      <c r="AMA960" s="2"/>
      <c r="AMB960" s="2"/>
      <c r="AMC960" s="2"/>
      <c r="AMD960" s="2"/>
      <c r="AME960" s="2"/>
      <c r="AMF960" s="2"/>
      <c r="AMG960" s="2"/>
      <c r="AMH960" s="2"/>
      <c r="AMI960" s="2"/>
      <c r="AMJ960" s="2"/>
    </row>
    <row r="961" s="1" customFormat="1" ht="27.75" customHeight="1" spans="1:102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  <c r="KE961" s="2"/>
      <c r="KF961" s="2"/>
      <c r="KG961" s="2"/>
      <c r="KH961" s="2"/>
      <c r="KI961" s="2"/>
      <c r="KJ961" s="2"/>
      <c r="KK961" s="2"/>
      <c r="KL961" s="2"/>
      <c r="KM961" s="2"/>
      <c r="KN961" s="2"/>
      <c r="KO961" s="2"/>
      <c r="KP961" s="2"/>
      <c r="KQ961" s="2"/>
      <c r="KR961" s="2"/>
      <c r="KS961" s="2"/>
      <c r="KT961" s="2"/>
      <c r="KU961" s="2"/>
      <c r="KV961" s="2"/>
      <c r="KW961" s="2"/>
      <c r="KX961" s="2"/>
      <c r="KY961" s="2"/>
      <c r="KZ961" s="2"/>
      <c r="LA961" s="2"/>
      <c r="LB961" s="2"/>
      <c r="LC961" s="2"/>
      <c r="LD961" s="2"/>
      <c r="LE961" s="2"/>
      <c r="LF961" s="2"/>
      <c r="LG961" s="2"/>
      <c r="LH961" s="2"/>
      <c r="LI961" s="2"/>
      <c r="LJ961" s="2"/>
      <c r="LK961" s="2"/>
      <c r="LL961" s="2"/>
      <c r="LM961" s="2"/>
      <c r="LN961" s="2"/>
      <c r="LO961" s="2"/>
      <c r="LP961" s="2"/>
      <c r="LQ961" s="2"/>
      <c r="LR961" s="2"/>
      <c r="LS961" s="2"/>
      <c r="LT961" s="2"/>
      <c r="LU961" s="2"/>
      <c r="LV961" s="2"/>
      <c r="LW961" s="2"/>
      <c r="LX961" s="2"/>
      <c r="LY961" s="2"/>
      <c r="LZ961" s="2"/>
      <c r="MA961" s="2"/>
      <c r="MB961" s="2"/>
      <c r="MC961" s="2"/>
      <c r="MD961" s="2"/>
      <c r="ME961" s="2"/>
      <c r="MF961" s="2"/>
      <c r="MG961" s="2"/>
      <c r="MH961" s="2"/>
      <c r="MI961" s="2"/>
      <c r="MJ961" s="2"/>
      <c r="MK961" s="2"/>
      <c r="ML961" s="2"/>
      <c r="MM961" s="2"/>
      <c r="MN961" s="2"/>
      <c r="MO961" s="2"/>
      <c r="MP961" s="2"/>
      <c r="MQ961" s="2"/>
      <c r="MR961" s="2"/>
      <c r="MS961" s="2"/>
      <c r="MT961" s="2"/>
      <c r="MU961" s="2"/>
      <c r="MV961" s="2"/>
      <c r="MW961" s="2"/>
      <c r="MX961" s="2"/>
      <c r="MY961" s="2"/>
      <c r="MZ961" s="2"/>
      <c r="NA961" s="2"/>
      <c r="NB961" s="2"/>
      <c r="NC961" s="2"/>
      <c r="ND961" s="2"/>
      <c r="NE961" s="2"/>
      <c r="NF961" s="2"/>
      <c r="NG961" s="2"/>
      <c r="NH961" s="2"/>
      <c r="NI961" s="2"/>
      <c r="NJ961" s="2"/>
      <c r="NK961" s="2"/>
      <c r="NL961" s="2"/>
      <c r="NM961" s="2"/>
      <c r="NN961" s="2"/>
      <c r="NO961" s="2"/>
      <c r="NP961" s="2"/>
      <c r="NQ961" s="2"/>
      <c r="NR961" s="2"/>
      <c r="NS961" s="2"/>
      <c r="NT961" s="2"/>
      <c r="NU961" s="2"/>
      <c r="NV961" s="2"/>
      <c r="NW961" s="2"/>
      <c r="NX961" s="2"/>
      <c r="NY961" s="2"/>
      <c r="NZ961" s="2"/>
      <c r="OA961" s="2"/>
      <c r="OB961" s="2"/>
      <c r="OC961" s="2"/>
      <c r="OD961" s="2"/>
      <c r="OE961" s="2"/>
      <c r="OF961" s="2"/>
      <c r="OG961" s="2"/>
      <c r="OH961" s="2"/>
      <c r="OI961" s="2"/>
      <c r="OJ961" s="2"/>
      <c r="OK961" s="2"/>
      <c r="OL961" s="2"/>
      <c r="OM961" s="2"/>
      <c r="ON961" s="2"/>
      <c r="OO961" s="2"/>
      <c r="OP961" s="2"/>
      <c r="OQ961" s="2"/>
      <c r="OR961" s="2"/>
      <c r="OS961" s="2"/>
      <c r="OT961" s="2"/>
      <c r="OU961" s="2"/>
      <c r="OV961" s="2"/>
      <c r="OW961" s="2"/>
      <c r="OX961" s="2"/>
      <c r="OY961" s="2"/>
      <c r="OZ961" s="2"/>
      <c r="PA961" s="2"/>
      <c r="PB961" s="2"/>
      <c r="PC961" s="2"/>
      <c r="PD961" s="2"/>
      <c r="PE961" s="2"/>
      <c r="PF961" s="2"/>
      <c r="PG961" s="2"/>
      <c r="PH961" s="2"/>
      <c r="PI961" s="2"/>
      <c r="PJ961" s="2"/>
      <c r="PK961" s="2"/>
      <c r="PL961" s="2"/>
      <c r="PM961" s="2"/>
      <c r="PN961" s="2"/>
      <c r="PO961" s="2"/>
      <c r="PP961" s="2"/>
      <c r="PQ961" s="2"/>
      <c r="PR961" s="2"/>
      <c r="PS961" s="2"/>
      <c r="PT961" s="2"/>
      <c r="PU961" s="2"/>
      <c r="PV961" s="2"/>
      <c r="PW961" s="2"/>
      <c r="PX961" s="2"/>
      <c r="PY961" s="2"/>
      <c r="PZ961" s="2"/>
      <c r="QA961" s="2"/>
      <c r="QB961" s="2"/>
      <c r="QC961" s="2"/>
      <c r="QD961" s="2"/>
      <c r="QE961" s="2"/>
      <c r="QF961" s="2"/>
      <c r="QG961" s="2"/>
      <c r="QH961" s="2"/>
      <c r="QI961" s="2"/>
      <c r="QJ961" s="2"/>
      <c r="QK961" s="2"/>
      <c r="QL961" s="2"/>
      <c r="QM961" s="2"/>
      <c r="QN961" s="2"/>
      <c r="QO961" s="2"/>
      <c r="QP961" s="2"/>
      <c r="QQ961" s="2"/>
      <c r="QR961" s="2"/>
      <c r="QS961" s="2"/>
      <c r="QT961" s="2"/>
      <c r="QU961" s="2"/>
      <c r="QV961" s="2"/>
      <c r="QW961" s="2"/>
      <c r="QX961" s="2"/>
      <c r="QY961" s="2"/>
      <c r="QZ961" s="2"/>
      <c r="RA961" s="2"/>
      <c r="RB961" s="2"/>
      <c r="RC961" s="2"/>
      <c r="RD961" s="2"/>
      <c r="RE961" s="2"/>
      <c r="RF961" s="2"/>
      <c r="RG961" s="2"/>
      <c r="RH961" s="2"/>
      <c r="RI961" s="2"/>
      <c r="RJ961" s="2"/>
      <c r="RK961" s="2"/>
      <c r="RL961" s="2"/>
      <c r="RM961" s="2"/>
      <c r="RN961" s="2"/>
      <c r="RO961" s="2"/>
      <c r="RP961" s="2"/>
      <c r="RQ961" s="2"/>
      <c r="RR961" s="2"/>
      <c r="RS961" s="2"/>
      <c r="RT961" s="2"/>
      <c r="RU961" s="2"/>
      <c r="RV961" s="2"/>
      <c r="RW961" s="2"/>
      <c r="RX961" s="2"/>
      <c r="RY961" s="2"/>
      <c r="RZ961" s="2"/>
      <c r="SA961" s="2"/>
      <c r="SB961" s="2"/>
      <c r="SC961" s="2"/>
      <c r="SD961" s="2"/>
      <c r="SE961" s="2"/>
      <c r="SF961" s="2"/>
      <c r="SG961" s="2"/>
      <c r="SH961" s="2"/>
      <c r="SI961" s="2"/>
      <c r="SJ961" s="2"/>
      <c r="SK961" s="2"/>
      <c r="SL961" s="2"/>
      <c r="SM961" s="2"/>
      <c r="SN961" s="2"/>
      <c r="SO961" s="2"/>
      <c r="SP961" s="2"/>
      <c r="SQ961" s="2"/>
      <c r="SR961" s="2"/>
      <c r="SS961" s="2"/>
      <c r="ST961" s="2"/>
      <c r="SU961" s="2"/>
      <c r="SV961" s="2"/>
      <c r="SW961" s="2"/>
      <c r="SX961" s="2"/>
      <c r="SY961" s="2"/>
      <c r="SZ961" s="2"/>
      <c r="TA961" s="2"/>
      <c r="TB961" s="2"/>
      <c r="TC961" s="2"/>
      <c r="TD961" s="2"/>
      <c r="TE961" s="2"/>
      <c r="TF961" s="2"/>
      <c r="TG961" s="2"/>
      <c r="TH961" s="2"/>
      <c r="TI961" s="2"/>
      <c r="TJ961" s="2"/>
      <c r="TK961" s="2"/>
      <c r="TL961" s="2"/>
      <c r="TM961" s="2"/>
      <c r="TN961" s="2"/>
      <c r="TO961" s="2"/>
      <c r="TP961" s="2"/>
      <c r="TQ961" s="2"/>
      <c r="TR961" s="2"/>
      <c r="TS961" s="2"/>
      <c r="TT961" s="2"/>
      <c r="TU961" s="2"/>
      <c r="TV961" s="2"/>
      <c r="TW961" s="2"/>
      <c r="TX961" s="2"/>
      <c r="TY961" s="2"/>
      <c r="TZ961" s="2"/>
      <c r="UA961" s="2"/>
      <c r="UB961" s="2"/>
      <c r="UC961" s="2"/>
      <c r="UD961" s="2"/>
      <c r="UE961" s="2"/>
      <c r="UF961" s="2"/>
      <c r="UG961" s="2"/>
      <c r="UH961" s="2"/>
      <c r="UI961" s="2"/>
      <c r="UJ961" s="2"/>
      <c r="UK961" s="2"/>
      <c r="UL961" s="2"/>
      <c r="UM961" s="2"/>
      <c r="UN961" s="2"/>
      <c r="UO961" s="2"/>
      <c r="UP961" s="2"/>
      <c r="UQ961" s="2"/>
      <c r="UR961" s="2"/>
      <c r="US961" s="2"/>
      <c r="UT961" s="2"/>
      <c r="UU961" s="2"/>
      <c r="UV961" s="2"/>
      <c r="UW961" s="2"/>
      <c r="UX961" s="2"/>
      <c r="UY961" s="2"/>
      <c r="UZ961" s="2"/>
      <c r="VA961" s="2"/>
      <c r="VB961" s="2"/>
      <c r="VC961" s="2"/>
      <c r="VD961" s="2"/>
      <c r="VE961" s="2"/>
      <c r="VF961" s="2"/>
      <c r="VG961" s="2"/>
      <c r="VH961" s="2"/>
      <c r="VI961" s="2"/>
      <c r="VJ961" s="2"/>
      <c r="VK961" s="2"/>
      <c r="VL961" s="2"/>
      <c r="VM961" s="2"/>
      <c r="VN961" s="2"/>
      <c r="VO961" s="2"/>
      <c r="VP961" s="2"/>
      <c r="VQ961" s="2"/>
      <c r="VR961" s="2"/>
      <c r="VS961" s="2"/>
      <c r="VT961" s="2"/>
      <c r="VU961" s="2"/>
      <c r="VV961" s="2"/>
      <c r="VW961" s="2"/>
      <c r="VX961" s="2"/>
      <c r="VY961" s="2"/>
      <c r="VZ961" s="2"/>
      <c r="WA961" s="2"/>
      <c r="WB961" s="2"/>
      <c r="WC961" s="2"/>
      <c r="WD961" s="2"/>
      <c r="WE961" s="2"/>
      <c r="WF961" s="2"/>
      <c r="WG961" s="2"/>
      <c r="WH961" s="2"/>
      <c r="WI961" s="2"/>
      <c r="WJ961" s="2"/>
      <c r="WK961" s="2"/>
      <c r="WL961" s="2"/>
      <c r="WM961" s="2"/>
      <c r="WN961" s="2"/>
      <c r="WO961" s="2"/>
      <c r="WP961" s="2"/>
      <c r="WQ961" s="2"/>
      <c r="WR961" s="2"/>
      <c r="WS961" s="2"/>
      <c r="WT961" s="2"/>
      <c r="WU961" s="2"/>
      <c r="WV961" s="2"/>
      <c r="WW961" s="2"/>
      <c r="WX961" s="2"/>
      <c r="WY961" s="2"/>
      <c r="WZ961" s="2"/>
      <c r="XA961" s="2"/>
      <c r="XB961" s="2"/>
      <c r="XC961" s="2"/>
      <c r="XD961" s="2"/>
      <c r="XE961" s="2"/>
      <c r="XF961" s="2"/>
      <c r="XG961" s="2"/>
      <c r="XH961" s="2"/>
      <c r="XI961" s="2"/>
      <c r="XJ961" s="2"/>
      <c r="XK961" s="2"/>
      <c r="XL961" s="2"/>
      <c r="XM961" s="2"/>
      <c r="XN961" s="2"/>
      <c r="XO961" s="2"/>
      <c r="XP961" s="2"/>
      <c r="XQ961" s="2"/>
      <c r="XR961" s="2"/>
      <c r="XS961" s="2"/>
      <c r="XT961" s="2"/>
      <c r="XU961" s="2"/>
      <c r="XV961" s="2"/>
      <c r="XW961" s="2"/>
      <c r="XX961" s="2"/>
      <c r="XY961" s="2"/>
      <c r="XZ961" s="2"/>
      <c r="YA961" s="2"/>
      <c r="YB961" s="2"/>
      <c r="YC961" s="2"/>
      <c r="YD961" s="2"/>
      <c r="YE961" s="2"/>
      <c r="YF961" s="2"/>
      <c r="YG961" s="2"/>
      <c r="YH961" s="2"/>
      <c r="YI961" s="2"/>
      <c r="YJ961" s="2"/>
      <c r="YK961" s="2"/>
      <c r="YL961" s="2"/>
      <c r="YM961" s="2"/>
      <c r="YN961" s="2"/>
      <c r="YO961" s="2"/>
      <c r="YP961" s="2"/>
      <c r="YQ961" s="2"/>
      <c r="YR961" s="2"/>
      <c r="YS961" s="2"/>
      <c r="YT961" s="2"/>
      <c r="YU961" s="2"/>
      <c r="YV961" s="2"/>
      <c r="YW961" s="2"/>
      <c r="YX961" s="2"/>
      <c r="YY961" s="2"/>
      <c r="YZ961" s="2"/>
      <c r="ZA961" s="2"/>
      <c r="ZB961" s="2"/>
      <c r="ZC961" s="2"/>
      <c r="ZD961" s="2"/>
      <c r="ZE961" s="2"/>
      <c r="ZF961" s="2"/>
      <c r="ZG961" s="2"/>
      <c r="ZH961" s="2"/>
      <c r="ZI961" s="2"/>
      <c r="ZJ961" s="2"/>
      <c r="ZK961" s="2"/>
      <c r="ZL961" s="2"/>
      <c r="ZM961" s="2"/>
      <c r="ZN961" s="2"/>
      <c r="ZO961" s="2"/>
      <c r="ZP961" s="2"/>
      <c r="ZQ961" s="2"/>
      <c r="ZR961" s="2"/>
      <c r="ZS961" s="2"/>
      <c r="ZT961" s="2"/>
      <c r="ZU961" s="2"/>
      <c r="ZV961" s="2"/>
      <c r="ZW961" s="2"/>
      <c r="ZX961" s="2"/>
      <c r="ZY961" s="2"/>
      <c r="ZZ961" s="2"/>
      <c r="AAA961" s="2"/>
      <c r="AAB961" s="2"/>
      <c r="AAC961" s="2"/>
      <c r="AAD961" s="2"/>
      <c r="AAE961" s="2"/>
      <c r="AAF961" s="2"/>
      <c r="AAG961" s="2"/>
      <c r="AAH961" s="2"/>
      <c r="AAI961" s="2"/>
      <c r="AAJ961" s="2"/>
      <c r="AAK961" s="2"/>
      <c r="AAL961" s="2"/>
      <c r="AAM961" s="2"/>
      <c r="AAN961" s="2"/>
      <c r="AAO961" s="2"/>
      <c r="AAP961" s="2"/>
      <c r="AAQ961" s="2"/>
      <c r="AAR961" s="2"/>
      <c r="AAS961" s="2"/>
      <c r="AAT961" s="2"/>
      <c r="AAU961" s="2"/>
      <c r="AAV961" s="2"/>
      <c r="AAW961" s="2"/>
      <c r="AAX961" s="2"/>
      <c r="AAY961" s="2"/>
      <c r="AAZ961" s="2"/>
      <c r="ABA961" s="2"/>
      <c r="ABB961" s="2"/>
      <c r="ABC961" s="2"/>
      <c r="ABD961" s="2"/>
      <c r="ABE961" s="2"/>
      <c r="ABF961" s="2"/>
      <c r="ABG961" s="2"/>
      <c r="ABH961" s="2"/>
      <c r="ABI961" s="2"/>
      <c r="ABJ961" s="2"/>
      <c r="ABK961" s="2"/>
      <c r="ABL961" s="2"/>
      <c r="ABM961" s="2"/>
      <c r="ABN961" s="2"/>
      <c r="ABO961" s="2"/>
      <c r="ABP961" s="2"/>
      <c r="ABQ961" s="2"/>
      <c r="ABR961" s="2"/>
      <c r="ABS961" s="2"/>
      <c r="ABT961" s="2"/>
      <c r="ABU961" s="2"/>
      <c r="ABV961" s="2"/>
      <c r="ABW961" s="2"/>
      <c r="ABX961" s="2"/>
      <c r="ABY961" s="2"/>
      <c r="ABZ961" s="2"/>
      <c r="ACA961" s="2"/>
      <c r="ACB961" s="2"/>
      <c r="ACC961" s="2"/>
      <c r="ACD961" s="2"/>
      <c r="ACE961" s="2"/>
      <c r="ACF961" s="2"/>
      <c r="ACG961" s="2"/>
      <c r="ACH961" s="2"/>
      <c r="ACI961" s="2"/>
      <c r="ACJ961" s="2"/>
      <c r="ACK961" s="2"/>
      <c r="ACL961" s="2"/>
      <c r="ACM961" s="2"/>
      <c r="ACN961" s="2"/>
      <c r="ACO961" s="2"/>
      <c r="ACP961" s="2"/>
      <c r="ACQ961" s="2"/>
      <c r="ACR961" s="2"/>
      <c r="ACS961" s="2"/>
      <c r="ACT961" s="2"/>
      <c r="ACU961" s="2"/>
      <c r="ACV961" s="2"/>
      <c r="ACW961" s="2"/>
      <c r="ACX961" s="2"/>
      <c r="ACY961" s="2"/>
      <c r="ACZ961" s="2"/>
      <c r="ADA961" s="2"/>
      <c r="ADB961" s="2"/>
      <c r="ADC961" s="2"/>
      <c r="ADD961" s="2"/>
      <c r="ADE961" s="2"/>
      <c r="ADF961" s="2"/>
      <c r="ADG961" s="2"/>
      <c r="ADH961" s="2"/>
      <c r="ADI961" s="2"/>
      <c r="ADJ961" s="2"/>
      <c r="ADK961" s="2"/>
      <c r="ADL961" s="2"/>
      <c r="ADM961" s="2"/>
      <c r="ADN961" s="2"/>
      <c r="ADO961" s="2"/>
      <c r="ADP961" s="2"/>
      <c r="ADQ961" s="2"/>
      <c r="ADR961" s="2"/>
      <c r="ADS961" s="2"/>
      <c r="ADT961" s="2"/>
      <c r="ADU961" s="2"/>
      <c r="ADV961" s="2"/>
      <c r="ADW961" s="2"/>
      <c r="ADX961" s="2"/>
      <c r="ADY961" s="2"/>
      <c r="ADZ961" s="2"/>
      <c r="AEA961" s="2"/>
      <c r="AEB961" s="2"/>
      <c r="AEC961" s="2"/>
      <c r="AED961" s="2"/>
      <c r="AEE961" s="2"/>
      <c r="AEF961" s="2"/>
      <c r="AEG961" s="2"/>
      <c r="AEH961" s="2"/>
      <c r="AEI961" s="2"/>
      <c r="AEJ961" s="2"/>
      <c r="AEK961" s="2"/>
      <c r="AEL961" s="2"/>
      <c r="AEM961" s="2"/>
      <c r="AEN961" s="2"/>
      <c r="AEO961" s="2"/>
      <c r="AEP961" s="2"/>
      <c r="AEQ961" s="2"/>
      <c r="AER961" s="2"/>
      <c r="AES961" s="2"/>
      <c r="AET961" s="2"/>
      <c r="AEU961" s="2"/>
      <c r="AEV961" s="2"/>
      <c r="AEW961" s="2"/>
      <c r="AEX961" s="2"/>
      <c r="AEY961" s="2"/>
      <c r="AEZ961" s="2"/>
      <c r="AFA961" s="2"/>
      <c r="AFB961" s="2"/>
      <c r="AFC961" s="2"/>
      <c r="AFD961" s="2"/>
      <c r="AFE961" s="2"/>
      <c r="AFF961" s="2"/>
      <c r="AFG961" s="2"/>
      <c r="AFH961" s="2"/>
      <c r="AFI961" s="2"/>
      <c r="AFJ961" s="2"/>
      <c r="AFK961" s="2"/>
      <c r="AFL961" s="2"/>
      <c r="AFM961" s="2"/>
      <c r="AFN961" s="2"/>
      <c r="AFO961" s="2"/>
      <c r="AFP961" s="2"/>
      <c r="AFQ961" s="2"/>
      <c r="AFR961" s="2"/>
      <c r="AFS961" s="2"/>
      <c r="AFT961" s="2"/>
      <c r="AFU961" s="2"/>
      <c r="AFV961" s="2"/>
      <c r="AFW961" s="2"/>
      <c r="AFX961" s="2"/>
      <c r="AFY961" s="2"/>
      <c r="AFZ961" s="2"/>
      <c r="AGA961" s="2"/>
      <c r="AGB961" s="2"/>
      <c r="AGC961" s="2"/>
      <c r="AGD961" s="2"/>
      <c r="AGE961" s="2"/>
      <c r="AGF961" s="2"/>
      <c r="AGG961" s="2"/>
      <c r="AGH961" s="2"/>
      <c r="AGI961" s="2"/>
      <c r="AGJ961" s="2"/>
      <c r="AGK961" s="2"/>
      <c r="AGL961" s="2"/>
      <c r="AGM961" s="2"/>
      <c r="AGN961" s="2"/>
      <c r="AGO961" s="2"/>
      <c r="AGP961" s="2"/>
      <c r="AGQ961" s="2"/>
      <c r="AGR961" s="2"/>
      <c r="AGS961" s="2"/>
      <c r="AGT961" s="2"/>
      <c r="AGU961" s="2"/>
      <c r="AGV961" s="2"/>
      <c r="AGW961" s="2"/>
      <c r="AGX961" s="2"/>
      <c r="AGY961" s="2"/>
      <c r="AGZ961" s="2"/>
      <c r="AHA961" s="2"/>
      <c r="AHB961" s="2"/>
      <c r="AHC961" s="2"/>
      <c r="AHD961" s="2"/>
      <c r="AHE961" s="2"/>
      <c r="AHF961" s="2"/>
      <c r="AHG961" s="2"/>
      <c r="AHH961" s="2"/>
      <c r="AHI961" s="2"/>
      <c r="AHJ961" s="2"/>
      <c r="AHK961" s="2"/>
      <c r="AHL961" s="2"/>
      <c r="AHM961" s="2"/>
      <c r="AHN961" s="2"/>
      <c r="AHO961" s="2"/>
      <c r="AHP961" s="2"/>
      <c r="AHQ961" s="2"/>
      <c r="AHR961" s="2"/>
      <c r="AHS961" s="2"/>
      <c r="AHT961" s="2"/>
      <c r="AHU961" s="2"/>
      <c r="AHV961" s="2"/>
      <c r="AHW961" s="2"/>
      <c r="AHX961" s="2"/>
      <c r="AHY961" s="2"/>
      <c r="AHZ961" s="2"/>
      <c r="AIA961" s="2"/>
      <c r="AIB961" s="2"/>
      <c r="AIC961" s="2"/>
      <c r="AID961" s="2"/>
      <c r="AIE961" s="2"/>
      <c r="AIF961" s="2"/>
      <c r="AIG961" s="2"/>
      <c r="AIH961" s="2"/>
      <c r="AII961" s="2"/>
      <c r="AIJ961" s="2"/>
      <c r="AIK961" s="2"/>
      <c r="AIL961" s="2"/>
      <c r="AIM961" s="2"/>
      <c r="AIN961" s="2"/>
      <c r="AIO961" s="2"/>
      <c r="AIP961" s="2"/>
      <c r="AIQ961" s="2"/>
      <c r="AIR961" s="2"/>
      <c r="AIS961" s="2"/>
      <c r="AIT961" s="2"/>
      <c r="AIU961" s="2"/>
      <c r="AIV961" s="2"/>
      <c r="AIW961" s="2"/>
      <c r="AIX961" s="2"/>
      <c r="AIY961" s="2"/>
      <c r="AIZ961" s="2"/>
      <c r="AJA961" s="2"/>
      <c r="AJB961" s="2"/>
      <c r="AJC961" s="2"/>
      <c r="AJD961" s="2"/>
      <c r="AJE961" s="2"/>
      <c r="AJF961" s="2"/>
      <c r="AJG961" s="2"/>
      <c r="AJH961" s="2"/>
      <c r="AJI961" s="2"/>
      <c r="AJJ961" s="2"/>
      <c r="AJK961" s="2"/>
      <c r="AJL961" s="2"/>
      <c r="AJM961" s="2"/>
      <c r="AJN961" s="2"/>
      <c r="AJO961" s="2"/>
      <c r="AJP961" s="2"/>
      <c r="AJQ961" s="2"/>
      <c r="AJR961" s="2"/>
      <c r="AJS961" s="2"/>
      <c r="AJT961" s="2"/>
      <c r="AJU961" s="2"/>
      <c r="AJV961" s="2"/>
      <c r="AJW961" s="2"/>
      <c r="AJX961" s="2"/>
      <c r="AJY961" s="2"/>
      <c r="AJZ961" s="2"/>
      <c r="AKA961" s="2"/>
      <c r="AKB961" s="2"/>
      <c r="AKC961" s="2"/>
      <c r="AKD961" s="2"/>
      <c r="AKE961" s="2"/>
      <c r="AKF961" s="2"/>
      <c r="AKG961" s="2"/>
      <c r="AKH961" s="2"/>
      <c r="AKI961" s="2"/>
      <c r="AKJ961" s="2"/>
      <c r="AKK961" s="2"/>
      <c r="AKL961" s="2"/>
      <c r="AKM961" s="2"/>
      <c r="AKN961" s="2"/>
      <c r="AKO961" s="2"/>
      <c r="AKP961" s="2"/>
      <c r="AKQ961" s="2"/>
      <c r="AKR961" s="2"/>
      <c r="AKS961" s="2"/>
      <c r="AKT961" s="2"/>
      <c r="AKU961" s="2"/>
      <c r="AKV961" s="2"/>
      <c r="AKW961" s="2"/>
      <c r="AKX961" s="2"/>
      <c r="AKY961" s="2"/>
      <c r="AKZ961" s="2"/>
      <c r="ALA961" s="2"/>
      <c r="ALB961" s="2"/>
      <c r="ALC961" s="2"/>
      <c r="ALD961" s="2"/>
      <c r="ALE961" s="2"/>
      <c r="ALF961" s="2"/>
      <c r="ALG961" s="2"/>
      <c r="ALH961" s="2"/>
      <c r="ALI961" s="2"/>
      <c r="ALJ961" s="2"/>
      <c r="ALK961" s="2"/>
      <c r="ALL961" s="2"/>
      <c r="ALM961" s="2"/>
      <c r="ALN961" s="2"/>
      <c r="ALO961" s="2"/>
      <c r="ALP961" s="2"/>
      <c r="ALQ961" s="2"/>
      <c r="ALR961" s="2"/>
      <c r="ALS961" s="2"/>
      <c r="ALT961" s="2"/>
      <c r="ALU961" s="2"/>
      <c r="ALV961" s="2"/>
      <c r="ALW961" s="2"/>
      <c r="ALX961" s="2"/>
      <c r="ALY961" s="2"/>
      <c r="ALZ961" s="2"/>
      <c r="AMA961" s="2"/>
      <c r="AMB961" s="2"/>
      <c r="AMC961" s="2"/>
      <c r="AMD961" s="2"/>
      <c r="AME961" s="2"/>
      <c r="AMF961" s="2"/>
      <c r="AMG961" s="2"/>
      <c r="AMH961" s="2"/>
      <c r="AMI961" s="2"/>
      <c r="AMJ961" s="2"/>
    </row>
    <row r="962" s="1" customFormat="1" ht="27.75" customHeight="1" spans="1:102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  <c r="KE962" s="2"/>
      <c r="KF962" s="2"/>
      <c r="KG962" s="2"/>
      <c r="KH962" s="2"/>
      <c r="KI962" s="2"/>
      <c r="KJ962" s="2"/>
      <c r="KK962" s="2"/>
      <c r="KL962" s="2"/>
      <c r="KM962" s="2"/>
      <c r="KN962" s="2"/>
      <c r="KO962" s="2"/>
      <c r="KP962" s="2"/>
      <c r="KQ962" s="2"/>
      <c r="KR962" s="2"/>
      <c r="KS962" s="2"/>
      <c r="KT962" s="2"/>
      <c r="KU962" s="2"/>
      <c r="KV962" s="2"/>
      <c r="KW962" s="2"/>
      <c r="KX962" s="2"/>
      <c r="KY962" s="2"/>
      <c r="KZ962" s="2"/>
      <c r="LA962" s="2"/>
      <c r="LB962" s="2"/>
      <c r="LC962" s="2"/>
      <c r="LD962" s="2"/>
      <c r="LE962" s="2"/>
      <c r="LF962" s="2"/>
      <c r="LG962" s="2"/>
      <c r="LH962" s="2"/>
      <c r="LI962" s="2"/>
      <c r="LJ962" s="2"/>
      <c r="LK962" s="2"/>
      <c r="LL962" s="2"/>
      <c r="LM962" s="2"/>
      <c r="LN962" s="2"/>
      <c r="LO962" s="2"/>
      <c r="LP962" s="2"/>
      <c r="LQ962" s="2"/>
      <c r="LR962" s="2"/>
      <c r="LS962" s="2"/>
      <c r="LT962" s="2"/>
      <c r="LU962" s="2"/>
      <c r="LV962" s="2"/>
      <c r="LW962" s="2"/>
      <c r="LX962" s="2"/>
      <c r="LY962" s="2"/>
      <c r="LZ962" s="2"/>
      <c r="MA962" s="2"/>
      <c r="MB962" s="2"/>
      <c r="MC962" s="2"/>
      <c r="MD962" s="2"/>
      <c r="ME962" s="2"/>
      <c r="MF962" s="2"/>
      <c r="MG962" s="2"/>
      <c r="MH962" s="2"/>
      <c r="MI962" s="2"/>
      <c r="MJ962" s="2"/>
      <c r="MK962" s="2"/>
      <c r="ML962" s="2"/>
      <c r="MM962" s="2"/>
      <c r="MN962" s="2"/>
      <c r="MO962" s="2"/>
      <c r="MP962" s="2"/>
      <c r="MQ962" s="2"/>
      <c r="MR962" s="2"/>
      <c r="MS962" s="2"/>
      <c r="MT962" s="2"/>
      <c r="MU962" s="2"/>
      <c r="MV962" s="2"/>
      <c r="MW962" s="2"/>
      <c r="MX962" s="2"/>
      <c r="MY962" s="2"/>
      <c r="MZ962" s="2"/>
      <c r="NA962" s="2"/>
      <c r="NB962" s="2"/>
      <c r="NC962" s="2"/>
      <c r="ND962" s="2"/>
      <c r="NE962" s="2"/>
      <c r="NF962" s="2"/>
      <c r="NG962" s="2"/>
      <c r="NH962" s="2"/>
      <c r="NI962" s="2"/>
      <c r="NJ962" s="2"/>
      <c r="NK962" s="2"/>
      <c r="NL962" s="2"/>
      <c r="NM962" s="2"/>
      <c r="NN962" s="2"/>
      <c r="NO962" s="2"/>
      <c r="NP962" s="2"/>
      <c r="NQ962" s="2"/>
      <c r="NR962" s="2"/>
      <c r="NS962" s="2"/>
      <c r="NT962" s="2"/>
      <c r="NU962" s="2"/>
      <c r="NV962" s="2"/>
      <c r="NW962" s="2"/>
      <c r="NX962" s="2"/>
      <c r="NY962" s="2"/>
      <c r="NZ962" s="2"/>
      <c r="OA962" s="2"/>
      <c r="OB962" s="2"/>
      <c r="OC962" s="2"/>
      <c r="OD962" s="2"/>
      <c r="OE962" s="2"/>
      <c r="OF962" s="2"/>
      <c r="OG962" s="2"/>
      <c r="OH962" s="2"/>
      <c r="OI962" s="2"/>
      <c r="OJ962" s="2"/>
      <c r="OK962" s="2"/>
      <c r="OL962" s="2"/>
      <c r="OM962" s="2"/>
      <c r="ON962" s="2"/>
      <c r="OO962" s="2"/>
      <c r="OP962" s="2"/>
      <c r="OQ962" s="2"/>
      <c r="OR962" s="2"/>
      <c r="OS962" s="2"/>
      <c r="OT962" s="2"/>
      <c r="OU962" s="2"/>
      <c r="OV962" s="2"/>
      <c r="OW962" s="2"/>
      <c r="OX962" s="2"/>
      <c r="OY962" s="2"/>
      <c r="OZ962" s="2"/>
      <c r="PA962" s="2"/>
      <c r="PB962" s="2"/>
      <c r="PC962" s="2"/>
      <c r="PD962" s="2"/>
      <c r="PE962" s="2"/>
      <c r="PF962" s="2"/>
      <c r="PG962" s="2"/>
      <c r="PH962" s="2"/>
      <c r="PI962" s="2"/>
      <c r="PJ962" s="2"/>
      <c r="PK962" s="2"/>
      <c r="PL962" s="2"/>
      <c r="PM962" s="2"/>
      <c r="PN962" s="2"/>
      <c r="PO962" s="2"/>
      <c r="PP962" s="2"/>
      <c r="PQ962" s="2"/>
      <c r="PR962" s="2"/>
      <c r="PS962" s="2"/>
      <c r="PT962" s="2"/>
      <c r="PU962" s="2"/>
      <c r="PV962" s="2"/>
      <c r="PW962" s="2"/>
      <c r="PX962" s="2"/>
      <c r="PY962" s="2"/>
      <c r="PZ962" s="2"/>
      <c r="QA962" s="2"/>
      <c r="QB962" s="2"/>
      <c r="QC962" s="2"/>
      <c r="QD962" s="2"/>
      <c r="QE962" s="2"/>
      <c r="QF962" s="2"/>
      <c r="QG962" s="2"/>
      <c r="QH962" s="2"/>
      <c r="QI962" s="2"/>
      <c r="QJ962" s="2"/>
      <c r="QK962" s="2"/>
      <c r="QL962" s="2"/>
      <c r="QM962" s="2"/>
      <c r="QN962" s="2"/>
      <c r="QO962" s="2"/>
      <c r="QP962" s="2"/>
      <c r="QQ962" s="2"/>
      <c r="QR962" s="2"/>
      <c r="QS962" s="2"/>
      <c r="QT962" s="2"/>
      <c r="QU962" s="2"/>
      <c r="QV962" s="2"/>
      <c r="QW962" s="2"/>
      <c r="QX962" s="2"/>
      <c r="QY962" s="2"/>
      <c r="QZ962" s="2"/>
      <c r="RA962" s="2"/>
      <c r="RB962" s="2"/>
      <c r="RC962" s="2"/>
      <c r="RD962" s="2"/>
      <c r="RE962" s="2"/>
      <c r="RF962" s="2"/>
      <c r="RG962" s="2"/>
      <c r="RH962" s="2"/>
      <c r="RI962" s="2"/>
      <c r="RJ962" s="2"/>
      <c r="RK962" s="2"/>
      <c r="RL962" s="2"/>
      <c r="RM962" s="2"/>
      <c r="RN962" s="2"/>
      <c r="RO962" s="2"/>
      <c r="RP962" s="2"/>
      <c r="RQ962" s="2"/>
      <c r="RR962" s="2"/>
      <c r="RS962" s="2"/>
      <c r="RT962" s="2"/>
      <c r="RU962" s="2"/>
      <c r="RV962" s="2"/>
      <c r="RW962" s="2"/>
      <c r="RX962" s="2"/>
      <c r="RY962" s="2"/>
      <c r="RZ962" s="2"/>
      <c r="SA962" s="2"/>
      <c r="SB962" s="2"/>
      <c r="SC962" s="2"/>
      <c r="SD962" s="2"/>
      <c r="SE962" s="2"/>
      <c r="SF962" s="2"/>
      <c r="SG962" s="2"/>
      <c r="SH962" s="2"/>
      <c r="SI962" s="2"/>
      <c r="SJ962" s="2"/>
      <c r="SK962" s="2"/>
      <c r="SL962" s="2"/>
      <c r="SM962" s="2"/>
      <c r="SN962" s="2"/>
      <c r="SO962" s="2"/>
      <c r="SP962" s="2"/>
      <c r="SQ962" s="2"/>
      <c r="SR962" s="2"/>
      <c r="SS962" s="2"/>
      <c r="ST962" s="2"/>
      <c r="SU962" s="2"/>
      <c r="SV962" s="2"/>
      <c r="SW962" s="2"/>
      <c r="SX962" s="2"/>
      <c r="SY962" s="2"/>
      <c r="SZ962" s="2"/>
      <c r="TA962" s="2"/>
      <c r="TB962" s="2"/>
      <c r="TC962" s="2"/>
      <c r="TD962" s="2"/>
      <c r="TE962" s="2"/>
      <c r="TF962" s="2"/>
      <c r="TG962" s="2"/>
      <c r="TH962" s="2"/>
      <c r="TI962" s="2"/>
      <c r="TJ962" s="2"/>
      <c r="TK962" s="2"/>
      <c r="TL962" s="2"/>
      <c r="TM962" s="2"/>
      <c r="TN962" s="2"/>
      <c r="TO962" s="2"/>
      <c r="TP962" s="2"/>
      <c r="TQ962" s="2"/>
      <c r="TR962" s="2"/>
      <c r="TS962" s="2"/>
      <c r="TT962" s="2"/>
      <c r="TU962" s="2"/>
      <c r="TV962" s="2"/>
      <c r="TW962" s="2"/>
      <c r="TX962" s="2"/>
      <c r="TY962" s="2"/>
      <c r="TZ962" s="2"/>
      <c r="UA962" s="2"/>
      <c r="UB962" s="2"/>
      <c r="UC962" s="2"/>
      <c r="UD962" s="2"/>
      <c r="UE962" s="2"/>
      <c r="UF962" s="2"/>
      <c r="UG962" s="2"/>
      <c r="UH962" s="2"/>
      <c r="UI962" s="2"/>
      <c r="UJ962" s="2"/>
      <c r="UK962" s="2"/>
      <c r="UL962" s="2"/>
      <c r="UM962" s="2"/>
      <c r="UN962" s="2"/>
      <c r="UO962" s="2"/>
      <c r="UP962" s="2"/>
      <c r="UQ962" s="2"/>
      <c r="UR962" s="2"/>
      <c r="US962" s="2"/>
      <c r="UT962" s="2"/>
      <c r="UU962" s="2"/>
      <c r="UV962" s="2"/>
      <c r="UW962" s="2"/>
      <c r="UX962" s="2"/>
      <c r="UY962" s="2"/>
      <c r="UZ962" s="2"/>
      <c r="VA962" s="2"/>
      <c r="VB962" s="2"/>
      <c r="VC962" s="2"/>
      <c r="VD962" s="2"/>
      <c r="VE962" s="2"/>
      <c r="VF962" s="2"/>
      <c r="VG962" s="2"/>
      <c r="VH962" s="2"/>
      <c r="VI962" s="2"/>
      <c r="VJ962" s="2"/>
      <c r="VK962" s="2"/>
      <c r="VL962" s="2"/>
      <c r="VM962" s="2"/>
      <c r="VN962" s="2"/>
      <c r="VO962" s="2"/>
      <c r="VP962" s="2"/>
      <c r="VQ962" s="2"/>
      <c r="VR962" s="2"/>
      <c r="VS962" s="2"/>
      <c r="VT962" s="2"/>
      <c r="VU962" s="2"/>
      <c r="VV962" s="2"/>
      <c r="VW962" s="2"/>
      <c r="VX962" s="2"/>
      <c r="VY962" s="2"/>
      <c r="VZ962" s="2"/>
      <c r="WA962" s="2"/>
      <c r="WB962" s="2"/>
      <c r="WC962" s="2"/>
      <c r="WD962" s="2"/>
      <c r="WE962" s="2"/>
      <c r="WF962" s="2"/>
      <c r="WG962" s="2"/>
      <c r="WH962" s="2"/>
      <c r="WI962" s="2"/>
      <c r="WJ962" s="2"/>
      <c r="WK962" s="2"/>
      <c r="WL962" s="2"/>
      <c r="WM962" s="2"/>
      <c r="WN962" s="2"/>
      <c r="WO962" s="2"/>
      <c r="WP962" s="2"/>
      <c r="WQ962" s="2"/>
      <c r="WR962" s="2"/>
      <c r="WS962" s="2"/>
      <c r="WT962" s="2"/>
      <c r="WU962" s="2"/>
      <c r="WV962" s="2"/>
      <c r="WW962" s="2"/>
      <c r="WX962" s="2"/>
      <c r="WY962" s="2"/>
      <c r="WZ962" s="2"/>
      <c r="XA962" s="2"/>
      <c r="XB962" s="2"/>
      <c r="XC962" s="2"/>
      <c r="XD962" s="2"/>
      <c r="XE962" s="2"/>
      <c r="XF962" s="2"/>
      <c r="XG962" s="2"/>
      <c r="XH962" s="2"/>
      <c r="XI962" s="2"/>
      <c r="XJ962" s="2"/>
      <c r="XK962" s="2"/>
      <c r="XL962" s="2"/>
      <c r="XM962" s="2"/>
      <c r="XN962" s="2"/>
      <c r="XO962" s="2"/>
      <c r="XP962" s="2"/>
      <c r="XQ962" s="2"/>
      <c r="XR962" s="2"/>
      <c r="XS962" s="2"/>
      <c r="XT962" s="2"/>
      <c r="XU962" s="2"/>
      <c r="XV962" s="2"/>
      <c r="XW962" s="2"/>
      <c r="XX962" s="2"/>
      <c r="XY962" s="2"/>
      <c r="XZ962" s="2"/>
      <c r="YA962" s="2"/>
      <c r="YB962" s="2"/>
      <c r="YC962" s="2"/>
      <c r="YD962" s="2"/>
      <c r="YE962" s="2"/>
      <c r="YF962" s="2"/>
      <c r="YG962" s="2"/>
      <c r="YH962" s="2"/>
      <c r="YI962" s="2"/>
      <c r="YJ962" s="2"/>
      <c r="YK962" s="2"/>
      <c r="YL962" s="2"/>
      <c r="YM962" s="2"/>
      <c r="YN962" s="2"/>
      <c r="YO962" s="2"/>
      <c r="YP962" s="2"/>
      <c r="YQ962" s="2"/>
      <c r="YR962" s="2"/>
      <c r="YS962" s="2"/>
      <c r="YT962" s="2"/>
      <c r="YU962" s="2"/>
      <c r="YV962" s="2"/>
      <c r="YW962" s="2"/>
      <c r="YX962" s="2"/>
      <c r="YY962" s="2"/>
      <c r="YZ962" s="2"/>
      <c r="ZA962" s="2"/>
      <c r="ZB962" s="2"/>
      <c r="ZC962" s="2"/>
      <c r="ZD962" s="2"/>
      <c r="ZE962" s="2"/>
      <c r="ZF962" s="2"/>
      <c r="ZG962" s="2"/>
      <c r="ZH962" s="2"/>
      <c r="ZI962" s="2"/>
      <c r="ZJ962" s="2"/>
      <c r="ZK962" s="2"/>
      <c r="ZL962" s="2"/>
      <c r="ZM962" s="2"/>
      <c r="ZN962" s="2"/>
      <c r="ZO962" s="2"/>
      <c r="ZP962" s="2"/>
      <c r="ZQ962" s="2"/>
      <c r="ZR962" s="2"/>
      <c r="ZS962" s="2"/>
      <c r="ZT962" s="2"/>
      <c r="ZU962" s="2"/>
      <c r="ZV962" s="2"/>
      <c r="ZW962" s="2"/>
      <c r="ZX962" s="2"/>
      <c r="ZY962" s="2"/>
      <c r="ZZ962" s="2"/>
      <c r="AAA962" s="2"/>
      <c r="AAB962" s="2"/>
      <c r="AAC962" s="2"/>
      <c r="AAD962" s="2"/>
      <c r="AAE962" s="2"/>
      <c r="AAF962" s="2"/>
      <c r="AAG962" s="2"/>
      <c r="AAH962" s="2"/>
      <c r="AAI962" s="2"/>
      <c r="AAJ962" s="2"/>
      <c r="AAK962" s="2"/>
      <c r="AAL962" s="2"/>
      <c r="AAM962" s="2"/>
      <c r="AAN962" s="2"/>
      <c r="AAO962" s="2"/>
      <c r="AAP962" s="2"/>
      <c r="AAQ962" s="2"/>
      <c r="AAR962" s="2"/>
      <c r="AAS962" s="2"/>
      <c r="AAT962" s="2"/>
      <c r="AAU962" s="2"/>
      <c r="AAV962" s="2"/>
      <c r="AAW962" s="2"/>
      <c r="AAX962" s="2"/>
      <c r="AAY962" s="2"/>
      <c r="AAZ962" s="2"/>
      <c r="ABA962" s="2"/>
      <c r="ABB962" s="2"/>
      <c r="ABC962" s="2"/>
      <c r="ABD962" s="2"/>
      <c r="ABE962" s="2"/>
      <c r="ABF962" s="2"/>
      <c r="ABG962" s="2"/>
      <c r="ABH962" s="2"/>
      <c r="ABI962" s="2"/>
      <c r="ABJ962" s="2"/>
      <c r="ABK962" s="2"/>
      <c r="ABL962" s="2"/>
      <c r="ABM962" s="2"/>
      <c r="ABN962" s="2"/>
      <c r="ABO962" s="2"/>
      <c r="ABP962" s="2"/>
      <c r="ABQ962" s="2"/>
      <c r="ABR962" s="2"/>
      <c r="ABS962" s="2"/>
      <c r="ABT962" s="2"/>
      <c r="ABU962" s="2"/>
      <c r="ABV962" s="2"/>
      <c r="ABW962" s="2"/>
      <c r="ABX962" s="2"/>
      <c r="ABY962" s="2"/>
      <c r="ABZ962" s="2"/>
      <c r="ACA962" s="2"/>
      <c r="ACB962" s="2"/>
      <c r="ACC962" s="2"/>
      <c r="ACD962" s="2"/>
      <c r="ACE962" s="2"/>
      <c r="ACF962" s="2"/>
      <c r="ACG962" s="2"/>
      <c r="ACH962" s="2"/>
      <c r="ACI962" s="2"/>
      <c r="ACJ962" s="2"/>
      <c r="ACK962" s="2"/>
      <c r="ACL962" s="2"/>
      <c r="ACM962" s="2"/>
      <c r="ACN962" s="2"/>
      <c r="ACO962" s="2"/>
      <c r="ACP962" s="2"/>
      <c r="ACQ962" s="2"/>
      <c r="ACR962" s="2"/>
      <c r="ACS962" s="2"/>
      <c r="ACT962" s="2"/>
      <c r="ACU962" s="2"/>
      <c r="ACV962" s="2"/>
      <c r="ACW962" s="2"/>
      <c r="ACX962" s="2"/>
      <c r="ACY962" s="2"/>
      <c r="ACZ962" s="2"/>
      <c r="ADA962" s="2"/>
      <c r="ADB962" s="2"/>
      <c r="ADC962" s="2"/>
      <c r="ADD962" s="2"/>
      <c r="ADE962" s="2"/>
      <c r="ADF962" s="2"/>
      <c r="ADG962" s="2"/>
      <c r="ADH962" s="2"/>
      <c r="ADI962" s="2"/>
      <c r="ADJ962" s="2"/>
      <c r="ADK962" s="2"/>
      <c r="ADL962" s="2"/>
      <c r="ADM962" s="2"/>
      <c r="ADN962" s="2"/>
      <c r="ADO962" s="2"/>
      <c r="ADP962" s="2"/>
      <c r="ADQ962" s="2"/>
      <c r="ADR962" s="2"/>
      <c r="ADS962" s="2"/>
      <c r="ADT962" s="2"/>
      <c r="ADU962" s="2"/>
      <c r="ADV962" s="2"/>
      <c r="ADW962" s="2"/>
      <c r="ADX962" s="2"/>
      <c r="ADY962" s="2"/>
      <c r="ADZ962" s="2"/>
      <c r="AEA962" s="2"/>
      <c r="AEB962" s="2"/>
      <c r="AEC962" s="2"/>
      <c r="AED962" s="2"/>
      <c r="AEE962" s="2"/>
      <c r="AEF962" s="2"/>
      <c r="AEG962" s="2"/>
      <c r="AEH962" s="2"/>
      <c r="AEI962" s="2"/>
      <c r="AEJ962" s="2"/>
      <c r="AEK962" s="2"/>
      <c r="AEL962" s="2"/>
      <c r="AEM962" s="2"/>
      <c r="AEN962" s="2"/>
      <c r="AEO962" s="2"/>
      <c r="AEP962" s="2"/>
      <c r="AEQ962" s="2"/>
      <c r="AER962" s="2"/>
      <c r="AES962" s="2"/>
      <c r="AET962" s="2"/>
      <c r="AEU962" s="2"/>
      <c r="AEV962" s="2"/>
      <c r="AEW962" s="2"/>
      <c r="AEX962" s="2"/>
      <c r="AEY962" s="2"/>
      <c r="AEZ962" s="2"/>
      <c r="AFA962" s="2"/>
      <c r="AFB962" s="2"/>
      <c r="AFC962" s="2"/>
      <c r="AFD962" s="2"/>
      <c r="AFE962" s="2"/>
      <c r="AFF962" s="2"/>
      <c r="AFG962" s="2"/>
      <c r="AFH962" s="2"/>
      <c r="AFI962" s="2"/>
      <c r="AFJ962" s="2"/>
      <c r="AFK962" s="2"/>
      <c r="AFL962" s="2"/>
      <c r="AFM962" s="2"/>
      <c r="AFN962" s="2"/>
      <c r="AFO962" s="2"/>
      <c r="AFP962" s="2"/>
      <c r="AFQ962" s="2"/>
      <c r="AFR962" s="2"/>
      <c r="AFS962" s="2"/>
      <c r="AFT962" s="2"/>
      <c r="AFU962" s="2"/>
      <c r="AFV962" s="2"/>
      <c r="AFW962" s="2"/>
      <c r="AFX962" s="2"/>
      <c r="AFY962" s="2"/>
      <c r="AFZ962" s="2"/>
      <c r="AGA962" s="2"/>
      <c r="AGB962" s="2"/>
      <c r="AGC962" s="2"/>
      <c r="AGD962" s="2"/>
      <c r="AGE962" s="2"/>
      <c r="AGF962" s="2"/>
      <c r="AGG962" s="2"/>
      <c r="AGH962" s="2"/>
      <c r="AGI962" s="2"/>
      <c r="AGJ962" s="2"/>
      <c r="AGK962" s="2"/>
      <c r="AGL962" s="2"/>
      <c r="AGM962" s="2"/>
      <c r="AGN962" s="2"/>
      <c r="AGO962" s="2"/>
      <c r="AGP962" s="2"/>
      <c r="AGQ962" s="2"/>
      <c r="AGR962" s="2"/>
      <c r="AGS962" s="2"/>
      <c r="AGT962" s="2"/>
      <c r="AGU962" s="2"/>
      <c r="AGV962" s="2"/>
      <c r="AGW962" s="2"/>
      <c r="AGX962" s="2"/>
      <c r="AGY962" s="2"/>
      <c r="AGZ962" s="2"/>
      <c r="AHA962" s="2"/>
      <c r="AHB962" s="2"/>
      <c r="AHC962" s="2"/>
      <c r="AHD962" s="2"/>
      <c r="AHE962" s="2"/>
      <c r="AHF962" s="2"/>
      <c r="AHG962" s="2"/>
      <c r="AHH962" s="2"/>
      <c r="AHI962" s="2"/>
      <c r="AHJ962" s="2"/>
      <c r="AHK962" s="2"/>
      <c r="AHL962" s="2"/>
      <c r="AHM962" s="2"/>
      <c r="AHN962" s="2"/>
      <c r="AHO962" s="2"/>
      <c r="AHP962" s="2"/>
      <c r="AHQ962" s="2"/>
      <c r="AHR962" s="2"/>
      <c r="AHS962" s="2"/>
      <c r="AHT962" s="2"/>
      <c r="AHU962" s="2"/>
      <c r="AHV962" s="2"/>
      <c r="AHW962" s="2"/>
      <c r="AHX962" s="2"/>
      <c r="AHY962" s="2"/>
      <c r="AHZ962" s="2"/>
      <c r="AIA962" s="2"/>
      <c r="AIB962" s="2"/>
      <c r="AIC962" s="2"/>
      <c r="AID962" s="2"/>
      <c r="AIE962" s="2"/>
      <c r="AIF962" s="2"/>
      <c r="AIG962" s="2"/>
      <c r="AIH962" s="2"/>
      <c r="AII962" s="2"/>
      <c r="AIJ962" s="2"/>
      <c r="AIK962" s="2"/>
      <c r="AIL962" s="2"/>
      <c r="AIM962" s="2"/>
      <c r="AIN962" s="2"/>
      <c r="AIO962" s="2"/>
      <c r="AIP962" s="2"/>
      <c r="AIQ962" s="2"/>
      <c r="AIR962" s="2"/>
      <c r="AIS962" s="2"/>
      <c r="AIT962" s="2"/>
      <c r="AIU962" s="2"/>
      <c r="AIV962" s="2"/>
      <c r="AIW962" s="2"/>
      <c r="AIX962" s="2"/>
      <c r="AIY962" s="2"/>
      <c r="AIZ962" s="2"/>
      <c r="AJA962" s="2"/>
      <c r="AJB962" s="2"/>
      <c r="AJC962" s="2"/>
      <c r="AJD962" s="2"/>
      <c r="AJE962" s="2"/>
      <c r="AJF962" s="2"/>
      <c r="AJG962" s="2"/>
      <c r="AJH962" s="2"/>
      <c r="AJI962" s="2"/>
      <c r="AJJ962" s="2"/>
      <c r="AJK962" s="2"/>
      <c r="AJL962" s="2"/>
      <c r="AJM962" s="2"/>
      <c r="AJN962" s="2"/>
      <c r="AJO962" s="2"/>
      <c r="AJP962" s="2"/>
      <c r="AJQ962" s="2"/>
      <c r="AJR962" s="2"/>
      <c r="AJS962" s="2"/>
      <c r="AJT962" s="2"/>
      <c r="AJU962" s="2"/>
      <c r="AJV962" s="2"/>
      <c r="AJW962" s="2"/>
      <c r="AJX962" s="2"/>
      <c r="AJY962" s="2"/>
      <c r="AJZ962" s="2"/>
      <c r="AKA962" s="2"/>
      <c r="AKB962" s="2"/>
      <c r="AKC962" s="2"/>
      <c r="AKD962" s="2"/>
      <c r="AKE962" s="2"/>
      <c r="AKF962" s="2"/>
      <c r="AKG962" s="2"/>
      <c r="AKH962" s="2"/>
      <c r="AKI962" s="2"/>
      <c r="AKJ962" s="2"/>
      <c r="AKK962" s="2"/>
      <c r="AKL962" s="2"/>
      <c r="AKM962" s="2"/>
      <c r="AKN962" s="2"/>
      <c r="AKO962" s="2"/>
      <c r="AKP962" s="2"/>
      <c r="AKQ962" s="2"/>
      <c r="AKR962" s="2"/>
      <c r="AKS962" s="2"/>
      <c r="AKT962" s="2"/>
      <c r="AKU962" s="2"/>
      <c r="AKV962" s="2"/>
      <c r="AKW962" s="2"/>
      <c r="AKX962" s="2"/>
      <c r="AKY962" s="2"/>
      <c r="AKZ962" s="2"/>
      <c r="ALA962" s="2"/>
      <c r="ALB962" s="2"/>
      <c r="ALC962" s="2"/>
      <c r="ALD962" s="2"/>
      <c r="ALE962" s="2"/>
      <c r="ALF962" s="2"/>
      <c r="ALG962" s="2"/>
      <c r="ALH962" s="2"/>
      <c r="ALI962" s="2"/>
      <c r="ALJ962" s="2"/>
      <c r="ALK962" s="2"/>
      <c r="ALL962" s="2"/>
      <c r="ALM962" s="2"/>
      <c r="ALN962" s="2"/>
      <c r="ALO962" s="2"/>
      <c r="ALP962" s="2"/>
      <c r="ALQ962" s="2"/>
      <c r="ALR962" s="2"/>
      <c r="ALS962" s="2"/>
      <c r="ALT962" s="2"/>
      <c r="ALU962" s="2"/>
      <c r="ALV962" s="2"/>
      <c r="ALW962" s="2"/>
      <c r="ALX962" s="2"/>
      <c r="ALY962" s="2"/>
      <c r="ALZ962" s="2"/>
      <c r="AMA962" s="2"/>
      <c r="AMB962" s="2"/>
      <c r="AMC962" s="2"/>
      <c r="AMD962" s="2"/>
      <c r="AME962" s="2"/>
      <c r="AMF962" s="2"/>
      <c r="AMG962" s="2"/>
      <c r="AMH962" s="2"/>
      <c r="AMI962" s="2"/>
      <c r="AMJ962" s="2"/>
    </row>
    <row r="963" s="1" customFormat="1" ht="27.75" customHeight="1" spans="1:102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  <c r="KE963" s="2"/>
      <c r="KF963" s="2"/>
      <c r="KG963" s="2"/>
      <c r="KH963" s="2"/>
      <c r="KI963" s="2"/>
      <c r="KJ963" s="2"/>
      <c r="KK963" s="2"/>
      <c r="KL963" s="2"/>
      <c r="KM963" s="2"/>
      <c r="KN963" s="2"/>
      <c r="KO963" s="2"/>
      <c r="KP963" s="2"/>
      <c r="KQ963" s="2"/>
      <c r="KR963" s="2"/>
      <c r="KS963" s="2"/>
      <c r="KT963" s="2"/>
      <c r="KU963" s="2"/>
      <c r="KV963" s="2"/>
      <c r="KW963" s="2"/>
      <c r="KX963" s="2"/>
      <c r="KY963" s="2"/>
      <c r="KZ963" s="2"/>
      <c r="LA963" s="2"/>
      <c r="LB963" s="2"/>
      <c r="LC963" s="2"/>
      <c r="LD963" s="2"/>
      <c r="LE963" s="2"/>
      <c r="LF963" s="2"/>
      <c r="LG963" s="2"/>
      <c r="LH963" s="2"/>
      <c r="LI963" s="2"/>
      <c r="LJ963" s="2"/>
      <c r="LK963" s="2"/>
      <c r="LL963" s="2"/>
      <c r="LM963" s="2"/>
      <c r="LN963" s="2"/>
      <c r="LO963" s="2"/>
      <c r="LP963" s="2"/>
      <c r="LQ963" s="2"/>
      <c r="LR963" s="2"/>
      <c r="LS963" s="2"/>
      <c r="LT963" s="2"/>
      <c r="LU963" s="2"/>
      <c r="LV963" s="2"/>
      <c r="LW963" s="2"/>
      <c r="LX963" s="2"/>
      <c r="LY963" s="2"/>
      <c r="LZ963" s="2"/>
      <c r="MA963" s="2"/>
      <c r="MB963" s="2"/>
      <c r="MC963" s="2"/>
      <c r="MD963" s="2"/>
      <c r="ME963" s="2"/>
      <c r="MF963" s="2"/>
      <c r="MG963" s="2"/>
      <c r="MH963" s="2"/>
      <c r="MI963" s="2"/>
      <c r="MJ963" s="2"/>
      <c r="MK963" s="2"/>
      <c r="ML963" s="2"/>
      <c r="MM963" s="2"/>
      <c r="MN963" s="2"/>
      <c r="MO963" s="2"/>
      <c r="MP963" s="2"/>
      <c r="MQ963" s="2"/>
      <c r="MR963" s="2"/>
      <c r="MS963" s="2"/>
      <c r="MT963" s="2"/>
      <c r="MU963" s="2"/>
      <c r="MV963" s="2"/>
      <c r="MW963" s="2"/>
      <c r="MX963" s="2"/>
      <c r="MY963" s="2"/>
      <c r="MZ963" s="2"/>
      <c r="NA963" s="2"/>
      <c r="NB963" s="2"/>
      <c r="NC963" s="2"/>
      <c r="ND963" s="2"/>
      <c r="NE963" s="2"/>
      <c r="NF963" s="2"/>
      <c r="NG963" s="2"/>
      <c r="NH963" s="2"/>
      <c r="NI963" s="2"/>
      <c r="NJ963" s="2"/>
      <c r="NK963" s="2"/>
      <c r="NL963" s="2"/>
      <c r="NM963" s="2"/>
      <c r="NN963" s="2"/>
      <c r="NO963" s="2"/>
      <c r="NP963" s="2"/>
      <c r="NQ963" s="2"/>
      <c r="NR963" s="2"/>
      <c r="NS963" s="2"/>
      <c r="NT963" s="2"/>
      <c r="NU963" s="2"/>
      <c r="NV963" s="2"/>
      <c r="NW963" s="2"/>
      <c r="NX963" s="2"/>
      <c r="NY963" s="2"/>
      <c r="NZ963" s="2"/>
      <c r="OA963" s="2"/>
      <c r="OB963" s="2"/>
      <c r="OC963" s="2"/>
      <c r="OD963" s="2"/>
      <c r="OE963" s="2"/>
      <c r="OF963" s="2"/>
      <c r="OG963" s="2"/>
      <c r="OH963" s="2"/>
      <c r="OI963" s="2"/>
      <c r="OJ963" s="2"/>
      <c r="OK963" s="2"/>
      <c r="OL963" s="2"/>
      <c r="OM963" s="2"/>
      <c r="ON963" s="2"/>
      <c r="OO963" s="2"/>
      <c r="OP963" s="2"/>
      <c r="OQ963" s="2"/>
      <c r="OR963" s="2"/>
      <c r="OS963" s="2"/>
      <c r="OT963" s="2"/>
      <c r="OU963" s="2"/>
      <c r="OV963" s="2"/>
      <c r="OW963" s="2"/>
      <c r="OX963" s="2"/>
      <c r="OY963" s="2"/>
      <c r="OZ963" s="2"/>
      <c r="PA963" s="2"/>
      <c r="PB963" s="2"/>
      <c r="PC963" s="2"/>
      <c r="PD963" s="2"/>
      <c r="PE963" s="2"/>
      <c r="PF963" s="2"/>
      <c r="PG963" s="2"/>
      <c r="PH963" s="2"/>
      <c r="PI963" s="2"/>
      <c r="PJ963" s="2"/>
      <c r="PK963" s="2"/>
      <c r="PL963" s="2"/>
      <c r="PM963" s="2"/>
      <c r="PN963" s="2"/>
      <c r="PO963" s="2"/>
      <c r="PP963" s="2"/>
      <c r="PQ963" s="2"/>
      <c r="PR963" s="2"/>
      <c r="PS963" s="2"/>
      <c r="PT963" s="2"/>
      <c r="PU963" s="2"/>
      <c r="PV963" s="2"/>
      <c r="PW963" s="2"/>
      <c r="PX963" s="2"/>
      <c r="PY963" s="2"/>
      <c r="PZ963" s="2"/>
      <c r="QA963" s="2"/>
      <c r="QB963" s="2"/>
      <c r="QC963" s="2"/>
      <c r="QD963" s="2"/>
      <c r="QE963" s="2"/>
      <c r="QF963" s="2"/>
      <c r="QG963" s="2"/>
      <c r="QH963" s="2"/>
      <c r="QI963" s="2"/>
      <c r="QJ963" s="2"/>
      <c r="QK963" s="2"/>
      <c r="QL963" s="2"/>
      <c r="QM963" s="2"/>
      <c r="QN963" s="2"/>
      <c r="QO963" s="2"/>
      <c r="QP963" s="2"/>
      <c r="QQ963" s="2"/>
      <c r="QR963" s="2"/>
      <c r="QS963" s="2"/>
      <c r="QT963" s="2"/>
      <c r="QU963" s="2"/>
      <c r="QV963" s="2"/>
      <c r="QW963" s="2"/>
      <c r="QX963" s="2"/>
      <c r="QY963" s="2"/>
      <c r="QZ963" s="2"/>
      <c r="RA963" s="2"/>
      <c r="RB963" s="2"/>
      <c r="RC963" s="2"/>
      <c r="RD963" s="2"/>
      <c r="RE963" s="2"/>
      <c r="RF963" s="2"/>
      <c r="RG963" s="2"/>
      <c r="RH963" s="2"/>
      <c r="RI963" s="2"/>
      <c r="RJ963" s="2"/>
      <c r="RK963" s="2"/>
      <c r="RL963" s="2"/>
      <c r="RM963" s="2"/>
      <c r="RN963" s="2"/>
      <c r="RO963" s="2"/>
      <c r="RP963" s="2"/>
      <c r="RQ963" s="2"/>
      <c r="RR963" s="2"/>
      <c r="RS963" s="2"/>
      <c r="RT963" s="2"/>
      <c r="RU963" s="2"/>
      <c r="RV963" s="2"/>
      <c r="RW963" s="2"/>
      <c r="RX963" s="2"/>
      <c r="RY963" s="2"/>
      <c r="RZ963" s="2"/>
      <c r="SA963" s="2"/>
      <c r="SB963" s="2"/>
      <c r="SC963" s="2"/>
      <c r="SD963" s="2"/>
      <c r="SE963" s="2"/>
      <c r="SF963" s="2"/>
      <c r="SG963" s="2"/>
      <c r="SH963" s="2"/>
      <c r="SI963" s="2"/>
      <c r="SJ963" s="2"/>
      <c r="SK963" s="2"/>
      <c r="SL963" s="2"/>
      <c r="SM963" s="2"/>
      <c r="SN963" s="2"/>
      <c r="SO963" s="2"/>
      <c r="SP963" s="2"/>
      <c r="SQ963" s="2"/>
      <c r="SR963" s="2"/>
      <c r="SS963" s="2"/>
      <c r="ST963" s="2"/>
      <c r="SU963" s="2"/>
      <c r="SV963" s="2"/>
      <c r="SW963" s="2"/>
      <c r="SX963" s="2"/>
      <c r="SY963" s="2"/>
      <c r="SZ963" s="2"/>
      <c r="TA963" s="2"/>
      <c r="TB963" s="2"/>
      <c r="TC963" s="2"/>
      <c r="TD963" s="2"/>
      <c r="TE963" s="2"/>
      <c r="TF963" s="2"/>
      <c r="TG963" s="2"/>
      <c r="TH963" s="2"/>
      <c r="TI963" s="2"/>
      <c r="TJ963" s="2"/>
      <c r="TK963" s="2"/>
      <c r="TL963" s="2"/>
      <c r="TM963" s="2"/>
      <c r="TN963" s="2"/>
      <c r="TO963" s="2"/>
      <c r="TP963" s="2"/>
      <c r="TQ963" s="2"/>
      <c r="TR963" s="2"/>
      <c r="TS963" s="2"/>
      <c r="TT963" s="2"/>
      <c r="TU963" s="2"/>
      <c r="TV963" s="2"/>
      <c r="TW963" s="2"/>
      <c r="TX963" s="2"/>
      <c r="TY963" s="2"/>
      <c r="TZ963" s="2"/>
      <c r="UA963" s="2"/>
      <c r="UB963" s="2"/>
      <c r="UC963" s="2"/>
      <c r="UD963" s="2"/>
      <c r="UE963" s="2"/>
      <c r="UF963" s="2"/>
      <c r="UG963" s="2"/>
      <c r="UH963" s="2"/>
      <c r="UI963" s="2"/>
      <c r="UJ963" s="2"/>
      <c r="UK963" s="2"/>
      <c r="UL963" s="2"/>
      <c r="UM963" s="2"/>
      <c r="UN963" s="2"/>
      <c r="UO963" s="2"/>
      <c r="UP963" s="2"/>
      <c r="UQ963" s="2"/>
      <c r="UR963" s="2"/>
      <c r="US963" s="2"/>
      <c r="UT963" s="2"/>
      <c r="UU963" s="2"/>
      <c r="UV963" s="2"/>
      <c r="UW963" s="2"/>
      <c r="UX963" s="2"/>
      <c r="UY963" s="2"/>
      <c r="UZ963" s="2"/>
      <c r="VA963" s="2"/>
      <c r="VB963" s="2"/>
      <c r="VC963" s="2"/>
      <c r="VD963" s="2"/>
      <c r="VE963" s="2"/>
      <c r="VF963" s="2"/>
      <c r="VG963" s="2"/>
      <c r="VH963" s="2"/>
      <c r="VI963" s="2"/>
      <c r="VJ963" s="2"/>
      <c r="VK963" s="2"/>
      <c r="VL963" s="2"/>
      <c r="VM963" s="2"/>
      <c r="VN963" s="2"/>
      <c r="VO963" s="2"/>
      <c r="VP963" s="2"/>
      <c r="VQ963" s="2"/>
      <c r="VR963" s="2"/>
      <c r="VS963" s="2"/>
      <c r="VT963" s="2"/>
      <c r="VU963" s="2"/>
      <c r="VV963" s="2"/>
      <c r="VW963" s="2"/>
      <c r="VX963" s="2"/>
      <c r="VY963" s="2"/>
      <c r="VZ963" s="2"/>
      <c r="WA963" s="2"/>
      <c r="WB963" s="2"/>
      <c r="WC963" s="2"/>
      <c r="WD963" s="2"/>
      <c r="WE963" s="2"/>
      <c r="WF963" s="2"/>
      <c r="WG963" s="2"/>
      <c r="WH963" s="2"/>
      <c r="WI963" s="2"/>
      <c r="WJ963" s="2"/>
      <c r="WK963" s="2"/>
      <c r="WL963" s="2"/>
      <c r="WM963" s="2"/>
      <c r="WN963" s="2"/>
      <c r="WO963" s="2"/>
      <c r="WP963" s="2"/>
      <c r="WQ963" s="2"/>
      <c r="WR963" s="2"/>
      <c r="WS963" s="2"/>
      <c r="WT963" s="2"/>
      <c r="WU963" s="2"/>
      <c r="WV963" s="2"/>
      <c r="WW963" s="2"/>
      <c r="WX963" s="2"/>
      <c r="WY963" s="2"/>
      <c r="WZ963" s="2"/>
      <c r="XA963" s="2"/>
      <c r="XB963" s="2"/>
      <c r="XC963" s="2"/>
      <c r="XD963" s="2"/>
      <c r="XE963" s="2"/>
      <c r="XF963" s="2"/>
      <c r="XG963" s="2"/>
      <c r="XH963" s="2"/>
      <c r="XI963" s="2"/>
      <c r="XJ963" s="2"/>
      <c r="XK963" s="2"/>
      <c r="XL963" s="2"/>
      <c r="XM963" s="2"/>
      <c r="XN963" s="2"/>
      <c r="XO963" s="2"/>
      <c r="XP963" s="2"/>
      <c r="XQ963" s="2"/>
      <c r="XR963" s="2"/>
      <c r="XS963" s="2"/>
      <c r="XT963" s="2"/>
      <c r="XU963" s="2"/>
      <c r="XV963" s="2"/>
      <c r="XW963" s="2"/>
      <c r="XX963" s="2"/>
      <c r="XY963" s="2"/>
      <c r="XZ963" s="2"/>
      <c r="YA963" s="2"/>
      <c r="YB963" s="2"/>
      <c r="YC963" s="2"/>
      <c r="YD963" s="2"/>
      <c r="YE963" s="2"/>
      <c r="YF963" s="2"/>
      <c r="YG963" s="2"/>
      <c r="YH963" s="2"/>
      <c r="YI963" s="2"/>
      <c r="YJ963" s="2"/>
      <c r="YK963" s="2"/>
      <c r="YL963" s="2"/>
      <c r="YM963" s="2"/>
      <c r="YN963" s="2"/>
      <c r="YO963" s="2"/>
      <c r="YP963" s="2"/>
      <c r="YQ963" s="2"/>
      <c r="YR963" s="2"/>
      <c r="YS963" s="2"/>
      <c r="YT963" s="2"/>
      <c r="YU963" s="2"/>
      <c r="YV963" s="2"/>
      <c r="YW963" s="2"/>
      <c r="YX963" s="2"/>
      <c r="YY963" s="2"/>
      <c r="YZ963" s="2"/>
      <c r="ZA963" s="2"/>
      <c r="ZB963" s="2"/>
      <c r="ZC963" s="2"/>
      <c r="ZD963" s="2"/>
      <c r="ZE963" s="2"/>
      <c r="ZF963" s="2"/>
      <c r="ZG963" s="2"/>
      <c r="ZH963" s="2"/>
      <c r="ZI963" s="2"/>
      <c r="ZJ963" s="2"/>
      <c r="ZK963" s="2"/>
      <c r="ZL963" s="2"/>
      <c r="ZM963" s="2"/>
      <c r="ZN963" s="2"/>
      <c r="ZO963" s="2"/>
      <c r="ZP963" s="2"/>
      <c r="ZQ963" s="2"/>
      <c r="ZR963" s="2"/>
      <c r="ZS963" s="2"/>
      <c r="ZT963" s="2"/>
      <c r="ZU963" s="2"/>
      <c r="ZV963" s="2"/>
      <c r="ZW963" s="2"/>
      <c r="ZX963" s="2"/>
      <c r="ZY963" s="2"/>
      <c r="ZZ963" s="2"/>
      <c r="AAA963" s="2"/>
      <c r="AAB963" s="2"/>
      <c r="AAC963" s="2"/>
      <c r="AAD963" s="2"/>
      <c r="AAE963" s="2"/>
      <c r="AAF963" s="2"/>
      <c r="AAG963" s="2"/>
      <c r="AAH963" s="2"/>
      <c r="AAI963" s="2"/>
      <c r="AAJ963" s="2"/>
      <c r="AAK963" s="2"/>
      <c r="AAL963" s="2"/>
      <c r="AAM963" s="2"/>
      <c r="AAN963" s="2"/>
      <c r="AAO963" s="2"/>
      <c r="AAP963" s="2"/>
      <c r="AAQ963" s="2"/>
      <c r="AAR963" s="2"/>
      <c r="AAS963" s="2"/>
      <c r="AAT963" s="2"/>
      <c r="AAU963" s="2"/>
      <c r="AAV963" s="2"/>
      <c r="AAW963" s="2"/>
      <c r="AAX963" s="2"/>
      <c r="AAY963" s="2"/>
      <c r="AAZ963" s="2"/>
      <c r="ABA963" s="2"/>
      <c r="ABB963" s="2"/>
      <c r="ABC963" s="2"/>
      <c r="ABD963" s="2"/>
      <c r="ABE963" s="2"/>
      <c r="ABF963" s="2"/>
      <c r="ABG963" s="2"/>
      <c r="ABH963" s="2"/>
      <c r="ABI963" s="2"/>
      <c r="ABJ963" s="2"/>
      <c r="ABK963" s="2"/>
      <c r="ABL963" s="2"/>
      <c r="ABM963" s="2"/>
      <c r="ABN963" s="2"/>
      <c r="ABO963" s="2"/>
      <c r="ABP963" s="2"/>
      <c r="ABQ963" s="2"/>
      <c r="ABR963" s="2"/>
      <c r="ABS963" s="2"/>
      <c r="ABT963" s="2"/>
      <c r="ABU963" s="2"/>
      <c r="ABV963" s="2"/>
      <c r="ABW963" s="2"/>
      <c r="ABX963" s="2"/>
      <c r="ABY963" s="2"/>
      <c r="ABZ963" s="2"/>
      <c r="ACA963" s="2"/>
      <c r="ACB963" s="2"/>
      <c r="ACC963" s="2"/>
      <c r="ACD963" s="2"/>
      <c r="ACE963" s="2"/>
      <c r="ACF963" s="2"/>
      <c r="ACG963" s="2"/>
      <c r="ACH963" s="2"/>
      <c r="ACI963" s="2"/>
      <c r="ACJ963" s="2"/>
      <c r="ACK963" s="2"/>
      <c r="ACL963" s="2"/>
      <c r="ACM963" s="2"/>
      <c r="ACN963" s="2"/>
      <c r="ACO963" s="2"/>
      <c r="ACP963" s="2"/>
      <c r="ACQ963" s="2"/>
      <c r="ACR963" s="2"/>
      <c r="ACS963" s="2"/>
      <c r="ACT963" s="2"/>
      <c r="ACU963" s="2"/>
      <c r="ACV963" s="2"/>
      <c r="ACW963" s="2"/>
      <c r="ACX963" s="2"/>
      <c r="ACY963" s="2"/>
      <c r="ACZ963" s="2"/>
      <c r="ADA963" s="2"/>
      <c r="ADB963" s="2"/>
      <c r="ADC963" s="2"/>
      <c r="ADD963" s="2"/>
      <c r="ADE963" s="2"/>
      <c r="ADF963" s="2"/>
      <c r="ADG963" s="2"/>
      <c r="ADH963" s="2"/>
      <c r="ADI963" s="2"/>
      <c r="ADJ963" s="2"/>
      <c r="ADK963" s="2"/>
      <c r="ADL963" s="2"/>
      <c r="ADM963" s="2"/>
      <c r="ADN963" s="2"/>
      <c r="ADO963" s="2"/>
      <c r="ADP963" s="2"/>
      <c r="ADQ963" s="2"/>
      <c r="ADR963" s="2"/>
      <c r="ADS963" s="2"/>
      <c r="ADT963" s="2"/>
      <c r="ADU963" s="2"/>
      <c r="ADV963" s="2"/>
      <c r="ADW963" s="2"/>
      <c r="ADX963" s="2"/>
      <c r="ADY963" s="2"/>
      <c r="ADZ963" s="2"/>
      <c r="AEA963" s="2"/>
      <c r="AEB963" s="2"/>
      <c r="AEC963" s="2"/>
      <c r="AED963" s="2"/>
      <c r="AEE963" s="2"/>
      <c r="AEF963" s="2"/>
      <c r="AEG963" s="2"/>
      <c r="AEH963" s="2"/>
      <c r="AEI963" s="2"/>
      <c r="AEJ963" s="2"/>
      <c r="AEK963" s="2"/>
      <c r="AEL963" s="2"/>
      <c r="AEM963" s="2"/>
      <c r="AEN963" s="2"/>
      <c r="AEO963" s="2"/>
      <c r="AEP963" s="2"/>
      <c r="AEQ963" s="2"/>
      <c r="AER963" s="2"/>
      <c r="AES963" s="2"/>
      <c r="AET963" s="2"/>
      <c r="AEU963" s="2"/>
      <c r="AEV963" s="2"/>
      <c r="AEW963" s="2"/>
      <c r="AEX963" s="2"/>
      <c r="AEY963" s="2"/>
      <c r="AEZ963" s="2"/>
      <c r="AFA963" s="2"/>
      <c r="AFB963" s="2"/>
      <c r="AFC963" s="2"/>
      <c r="AFD963" s="2"/>
      <c r="AFE963" s="2"/>
      <c r="AFF963" s="2"/>
      <c r="AFG963" s="2"/>
      <c r="AFH963" s="2"/>
      <c r="AFI963" s="2"/>
      <c r="AFJ963" s="2"/>
      <c r="AFK963" s="2"/>
      <c r="AFL963" s="2"/>
      <c r="AFM963" s="2"/>
      <c r="AFN963" s="2"/>
      <c r="AFO963" s="2"/>
      <c r="AFP963" s="2"/>
      <c r="AFQ963" s="2"/>
      <c r="AFR963" s="2"/>
      <c r="AFS963" s="2"/>
      <c r="AFT963" s="2"/>
      <c r="AFU963" s="2"/>
      <c r="AFV963" s="2"/>
      <c r="AFW963" s="2"/>
      <c r="AFX963" s="2"/>
      <c r="AFY963" s="2"/>
      <c r="AFZ963" s="2"/>
      <c r="AGA963" s="2"/>
      <c r="AGB963" s="2"/>
      <c r="AGC963" s="2"/>
      <c r="AGD963" s="2"/>
      <c r="AGE963" s="2"/>
      <c r="AGF963" s="2"/>
      <c r="AGG963" s="2"/>
      <c r="AGH963" s="2"/>
      <c r="AGI963" s="2"/>
      <c r="AGJ963" s="2"/>
      <c r="AGK963" s="2"/>
      <c r="AGL963" s="2"/>
      <c r="AGM963" s="2"/>
      <c r="AGN963" s="2"/>
      <c r="AGO963" s="2"/>
      <c r="AGP963" s="2"/>
      <c r="AGQ963" s="2"/>
      <c r="AGR963" s="2"/>
      <c r="AGS963" s="2"/>
      <c r="AGT963" s="2"/>
      <c r="AGU963" s="2"/>
      <c r="AGV963" s="2"/>
      <c r="AGW963" s="2"/>
      <c r="AGX963" s="2"/>
      <c r="AGY963" s="2"/>
      <c r="AGZ963" s="2"/>
      <c r="AHA963" s="2"/>
      <c r="AHB963" s="2"/>
      <c r="AHC963" s="2"/>
      <c r="AHD963" s="2"/>
      <c r="AHE963" s="2"/>
      <c r="AHF963" s="2"/>
      <c r="AHG963" s="2"/>
      <c r="AHH963" s="2"/>
      <c r="AHI963" s="2"/>
      <c r="AHJ963" s="2"/>
      <c r="AHK963" s="2"/>
      <c r="AHL963" s="2"/>
      <c r="AHM963" s="2"/>
      <c r="AHN963" s="2"/>
      <c r="AHO963" s="2"/>
      <c r="AHP963" s="2"/>
      <c r="AHQ963" s="2"/>
      <c r="AHR963" s="2"/>
      <c r="AHS963" s="2"/>
      <c r="AHT963" s="2"/>
      <c r="AHU963" s="2"/>
      <c r="AHV963" s="2"/>
      <c r="AHW963" s="2"/>
      <c r="AHX963" s="2"/>
      <c r="AHY963" s="2"/>
      <c r="AHZ963" s="2"/>
      <c r="AIA963" s="2"/>
      <c r="AIB963" s="2"/>
      <c r="AIC963" s="2"/>
      <c r="AID963" s="2"/>
      <c r="AIE963" s="2"/>
      <c r="AIF963" s="2"/>
      <c r="AIG963" s="2"/>
      <c r="AIH963" s="2"/>
      <c r="AII963" s="2"/>
      <c r="AIJ963" s="2"/>
      <c r="AIK963" s="2"/>
      <c r="AIL963" s="2"/>
      <c r="AIM963" s="2"/>
      <c r="AIN963" s="2"/>
      <c r="AIO963" s="2"/>
      <c r="AIP963" s="2"/>
      <c r="AIQ963" s="2"/>
      <c r="AIR963" s="2"/>
      <c r="AIS963" s="2"/>
      <c r="AIT963" s="2"/>
      <c r="AIU963" s="2"/>
      <c r="AIV963" s="2"/>
      <c r="AIW963" s="2"/>
      <c r="AIX963" s="2"/>
      <c r="AIY963" s="2"/>
      <c r="AIZ963" s="2"/>
      <c r="AJA963" s="2"/>
      <c r="AJB963" s="2"/>
      <c r="AJC963" s="2"/>
      <c r="AJD963" s="2"/>
      <c r="AJE963" s="2"/>
      <c r="AJF963" s="2"/>
      <c r="AJG963" s="2"/>
      <c r="AJH963" s="2"/>
      <c r="AJI963" s="2"/>
      <c r="AJJ963" s="2"/>
      <c r="AJK963" s="2"/>
      <c r="AJL963" s="2"/>
      <c r="AJM963" s="2"/>
      <c r="AJN963" s="2"/>
      <c r="AJO963" s="2"/>
      <c r="AJP963" s="2"/>
      <c r="AJQ963" s="2"/>
      <c r="AJR963" s="2"/>
      <c r="AJS963" s="2"/>
      <c r="AJT963" s="2"/>
      <c r="AJU963" s="2"/>
      <c r="AJV963" s="2"/>
      <c r="AJW963" s="2"/>
      <c r="AJX963" s="2"/>
      <c r="AJY963" s="2"/>
      <c r="AJZ963" s="2"/>
      <c r="AKA963" s="2"/>
      <c r="AKB963" s="2"/>
      <c r="AKC963" s="2"/>
      <c r="AKD963" s="2"/>
      <c r="AKE963" s="2"/>
      <c r="AKF963" s="2"/>
      <c r="AKG963" s="2"/>
      <c r="AKH963" s="2"/>
      <c r="AKI963" s="2"/>
      <c r="AKJ963" s="2"/>
      <c r="AKK963" s="2"/>
      <c r="AKL963" s="2"/>
      <c r="AKM963" s="2"/>
      <c r="AKN963" s="2"/>
      <c r="AKO963" s="2"/>
      <c r="AKP963" s="2"/>
      <c r="AKQ963" s="2"/>
      <c r="AKR963" s="2"/>
      <c r="AKS963" s="2"/>
      <c r="AKT963" s="2"/>
      <c r="AKU963" s="2"/>
      <c r="AKV963" s="2"/>
      <c r="AKW963" s="2"/>
      <c r="AKX963" s="2"/>
      <c r="AKY963" s="2"/>
      <c r="AKZ963" s="2"/>
      <c r="ALA963" s="2"/>
      <c r="ALB963" s="2"/>
      <c r="ALC963" s="2"/>
      <c r="ALD963" s="2"/>
      <c r="ALE963" s="2"/>
      <c r="ALF963" s="2"/>
      <c r="ALG963" s="2"/>
      <c r="ALH963" s="2"/>
      <c r="ALI963" s="2"/>
      <c r="ALJ963" s="2"/>
      <c r="ALK963" s="2"/>
      <c r="ALL963" s="2"/>
      <c r="ALM963" s="2"/>
      <c r="ALN963" s="2"/>
      <c r="ALO963" s="2"/>
      <c r="ALP963" s="2"/>
      <c r="ALQ963" s="2"/>
      <c r="ALR963" s="2"/>
      <c r="ALS963" s="2"/>
      <c r="ALT963" s="2"/>
      <c r="ALU963" s="2"/>
      <c r="ALV963" s="2"/>
      <c r="ALW963" s="2"/>
      <c r="ALX963" s="2"/>
      <c r="ALY963" s="2"/>
      <c r="ALZ963" s="2"/>
      <c r="AMA963" s="2"/>
      <c r="AMB963" s="2"/>
      <c r="AMC963" s="2"/>
      <c r="AMD963" s="2"/>
      <c r="AME963" s="2"/>
      <c r="AMF963" s="2"/>
      <c r="AMG963" s="2"/>
      <c r="AMH963" s="2"/>
      <c r="AMI963" s="2"/>
      <c r="AMJ963" s="2"/>
    </row>
    <row r="964" s="1" customFormat="1" ht="27.75" customHeight="1" spans="1:102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  <c r="KE964" s="2"/>
      <c r="KF964" s="2"/>
      <c r="KG964" s="2"/>
      <c r="KH964" s="2"/>
      <c r="KI964" s="2"/>
      <c r="KJ964" s="2"/>
      <c r="KK964" s="2"/>
      <c r="KL964" s="2"/>
      <c r="KM964" s="2"/>
      <c r="KN964" s="2"/>
      <c r="KO964" s="2"/>
      <c r="KP964" s="2"/>
      <c r="KQ964" s="2"/>
      <c r="KR964" s="2"/>
      <c r="KS964" s="2"/>
      <c r="KT964" s="2"/>
      <c r="KU964" s="2"/>
      <c r="KV964" s="2"/>
      <c r="KW964" s="2"/>
      <c r="KX964" s="2"/>
      <c r="KY964" s="2"/>
      <c r="KZ964" s="2"/>
      <c r="LA964" s="2"/>
      <c r="LB964" s="2"/>
      <c r="LC964" s="2"/>
      <c r="LD964" s="2"/>
      <c r="LE964" s="2"/>
      <c r="LF964" s="2"/>
      <c r="LG964" s="2"/>
      <c r="LH964" s="2"/>
      <c r="LI964" s="2"/>
      <c r="LJ964" s="2"/>
      <c r="LK964" s="2"/>
      <c r="LL964" s="2"/>
      <c r="LM964" s="2"/>
      <c r="LN964" s="2"/>
      <c r="LO964" s="2"/>
      <c r="LP964" s="2"/>
      <c r="LQ964" s="2"/>
      <c r="LR964" s="2"/>
      <c r="LS964" s="2"/>
      <c r="LT964" s="2"/>
      <c r="LU964" s="2"/>
      <c r="LV964" s="2"/>
      <c r="LW964" s="2"/>
      <c r="LX964" s="2"/>
      <c r="LY964" s="2"/>
      <c r="LZ964" s="2"/>
      <c r="MA964" s="2"/>
      <c r="MB964" s="2"/>
      <c r="MC964" s="2"/>
      <c r="MD964" s="2"/>
      <c r="ME964" s="2"/>
      <c r="MF964" s="2"/>
      <c r="MG964" s="2"/>
      <c r="MH964" s="2"/>
      <c r="MI964" s="2"/>
      <c r="MJ964" s="2"/>
      <c r="MK964" s="2"/>
      <c r="ML964" s="2"/>
      <c r="MM964" s="2"/>
      <c r="MN964" s="2"/>
      <c r="MO964" s="2"/>
      <c r="MP964" s="2"/>
      <c r="MQ964" s="2"/>
      <c r="MR964" s="2"/>
      <c r="MS964" s="2"/>
      <c r="MT964" s="2"/>
      <c r="MU964" s="2"/>
      <c r="MV964" s="2"/>
      <c r="MW964" s="2"/>
      <c r="MX964" s="2"/>
      <c r="MY964" s="2"/>
      <c r="MZ964" s="2"/>
      <c r="NA964" s="2"/>
      <c r="NB964" s="2"/>
      <c r="NC964" s="2"/>
      <c r="ND964" s="2"/>
      <c r="NE964" s="2"/>
      <c r="NF964" s="2"/>
      <c r="NG964" s="2"/>
      <c r="NH964" s="2"/>
      <c r="NI964" s="2"/>
      <c r="NJ964" s="2"/>
      <c r="NK964" s="2"/>
      <c r="NL964" s="2"/>
      <c r="NM964" s="2"/>
      <c r="NN964" s="2"/>
      <c r="NO964" s="2"/>
      <c r="NP964" s="2"/>
      <c r="NQ964" s="2"/>
      <c r="NR964" s="2"/>
      <c r="NS964" s="2"/>
      <c r="NT964" s="2"/>
      <c r="NU964" s="2"/>
      <c r="NV964" s="2"/>
      <c r="NW964" s="2"/>
      <c r="NX964" s="2"/>
      <c r="NY964" s="2"/>
      <c r="NZ964" s="2"/>
      <c r="OA964" s="2"/>
      <c r="OB964" s="2"/>
      <c r="OC964" s="2"/>
      <c r="OD964" s="2"/>
      <c r="OE964" s="2"/>
      <c r="OF964" s="2"/>
      <c r="OG964" s="2"/>
      <c r="OH964" s="2"/>
      <c r="OI964" s="2"/>
      <c r="OJ964" s="2"/>
      <c r="OK964" s="2"/>
      <c r="OL964" s="2"/>
      <c r="OM964" s="2"/>
      <c r="ON964" s="2"/>
      <c r="OO964" s="2"/>
      <c r="OP964" s="2"/>
      <c r="OQ964" s="2"/>
      <c r="OR964" s="2"/>
      <c r="OS964" s="2"/>
      <c r="OT964" s="2"/>
      <c r="OU964" s="2"/>
      <c r="OV964" s="2"/>
      <c r="OW964" s="2"/>
      <c r="OX964" s="2"/>
      <c r="OY964" s="2"/>
      <c r="OZ964" s="2"/>
      <c r="PA964" s="2"/>
      <c r="PB964" s="2"/>
      <c r="PC964" s="2"/>
      <c r="PD964" s="2"/>
      <c r="PE964" s="2"/>
      <c r="PF964" s="2"/>
      <c r="PG964" s="2"/>
      <c r="PH964" s="2"/>
      <c r="PI964" s="2"/>
      <c r="PJ964" s="2"/>
      <c r="PK964" s="2"/>
      <c r="PL964" s="2"/>
      <c r="PM964" s="2"/>
      <c r="PN964" s="2"/>
      <c r="PO964" s="2"/>
      <c r="PP964" s="2"/>
      <c r="PQ964" s="2"/>
      <c r="PR964" s="2"/>
      <c r="PS964" s="2"/>
      <c r="PT964" s="2"/>
      <c r="PU964" s="2"/>
      <c r="PV964" s="2"/>
      <c r="PW964" s="2"/>
      <c r="PX964" s="2"/>
      <c r="PY964" s="2"/>
      <c r="PZ964" s="2"/>
      <c r="QA964" s="2"/>
      <c r="QB964" s="2"/>
      <c r="QC964" s="2"/>
      <c r="QD964" s="2"/>
      <c r="QE964" s="2"/>
      <c r="QF964" s="2"/>
      <c r="QG964" s="2"/>
      <c r="QH964" s="2"/>
      <c r="QI964" s="2"/>
      <c r="QJ964" s="2"/>
      <c r="QK964" s="2"/>
      <c r="QL964" s="2"/>
      <c r="QM964" s="2"/>
      <c r="QN964" s="2"/>
      <c r="QO964" s="2"/>
      <c r="QP964" s="2"/>
      <c r="QQ964" s="2"/>
      <c r="QR964" s="2"/>
      <c r="QS964" s="2"/>
      <c r="QT964" s="2"/>
      <c r="QU964" s="2"/>
      <c r="QV964" s="2"/>
      <c r="QW964" s="2"/>
      <c r="QX964" s="2"/>
      <c r="QY964" s="2"/>
      <c r="QZ964" s="2"/>
      <c r="RA964" s="2"/>
      <c r="RB964" s="2"/>
      <c r="RC964" s="2"/>
      <c r="RD964" s="2"/>
      <c r="RE964" s="2"/>
      <c r="RF964" s="2"/>
      <c r="RG964" s="2"/>
      <c r="RH964" s="2"/>
      <c r="RI964" s="2"/>
      <c r="RJ964" s="2"/>
      <c r="RK964" s="2"/>
      <c r="RL964" s="2"/>
      <c r="RM964" s="2"/>
      <c r="RN964" s="2"/>
      <c r="RO964" s="2"/>
      <c r="RP964" s="2"/>
      <c r="RQ964" s="2"/>
      <c r="RR964" s="2"/>
      <c r="RS964" s="2"/>
      <c r="RT964" s="2"/>
      <c r="RU964" s="2"/>
      <c r="RV964" s="2"/>
      <c r="RW964" s="2"/>
      <c r="RX964" s="2"/>
      <c r="RY964" s="2"/>
      <c r="RZ964" s="2"/>
      <c r="SA964" s="2"/>
      <c r="SB964" s="2"/>
      <c r="SC964" s="2"/>
      <c r="SD964" s="2"/>
      <c r="SE964" s="2"/>
      <c r="SF964" s="2"/>
      <c r="SG964" s="2"/>
      <c r="SH964" s="2"/>
      <c r="SI964" s="2"/>
      <c r="SJ964" s="2"/>
      <c r="SK964" s="2"/>
      <c r="SL964" s="2"/>
      <c r="SM964" s="2"/>
      <c r="SN964" s="2"/>
      <c r="SO964" s="2"/>
      <c r="SP964" s="2"/>
      <c r="SQ964" s="2"/>
      <c r="SR964" s="2"/>
      <c r="SS964" s="2"/>
      <c r="ST964" s="2"/>
      <c r="SU964" s="2"/>
      <c r="SV964" s="2"/>
      <c r="SW964" s="2"/>
      <c r="SX964" s="2"/>
      <c r="SY964" s="2"/>
      <c r="SZ964" s="2"/>
      <c r="TA964" s="2"/>
      <c r="TB964" s="2"/>
      <c r="TC964" s="2"/>
      <c r="TD964" s="2"/>
      <c r="TE964" s="2"/>
      <c r="TF964" s="2"/>
      <c r="TG964" s="2"/>
      <c r="TH964" s="2"/>
      <c r="TI964" s="2"/>
      <c r="TJ964" s="2"/>
      <c r="TK964" s="2"/>
      <c r="TL964" s="2"/>
      <c r="TM964" s="2"/>
      <c r="TN964" s="2"/>
      <c r="TO964" s="2"/>
      <c r="TP964" s="2"/>
      <c r="TQ964" s="2"/>
      <c r="TR964" s="2"/>
      <c r="TS964" s="2"/>
      <c r="TT964" s="2"/>
      <c r="TU964" s="2"/>
      <c r="TV964" s="2"/>
      <c r="TW964" s="2"/>
      <c r="TX964" s="2"/>
      <c r="TY964" s="2"/>
      <c r="TZ964" s="2"/>
      <c r="UA964" s="2"/>
      <c r="UB964" s="2"/>
      <c r="UC964" s="2"/>
      <c r="UD964" s="2"/>
      <c r="UE964" s="2"/>
      <c r="UF964" s="2"/>
      <c r="UG964" s="2"/>
      <c r="UH964" s="2"/>
      <c r="UI964" s="2"/>
      <c r="UJ964" s="2"/>
      <c r="UK964" s="2"/>
      <c r="UL964" s="2"/>
      <c r="UM964" s="2"/>
      <c r="UN964" s="2"/>
      <c r="UO964" s="2"/>
      <c r="UP964" s="2"/>
      <c r="UQ964" s="2"/>
      <c r="UR964" s="2"/>
      <c r="US964" s="2"/>
      <c r="UT964" s="2"/>
      <c r="UU964" s="2"/>
      <c r="UV964" s="2"/>
      <c r="UW964" s="2"/>
      <c r="UX964" s="2"/>
      <c r="UY964" s="2"/>
      <c r="UZ964" s="2"/>
      <c r="VA964" s="2"/>
      <c r="VB964" s="2"/>
      <c r="VC964" s="2"/>
      <c r="VD964" s="2"/>
      <c r="VE964" s="2"/>
      <c r="VF964" s="2"/>
      <c r="VG964" s="2"/>
      <c r="VH964" s="2"/>
      <c r="VI964" s="2"/>
      <c r="VJ964" s="2"/>
      <c r="VK964" s="2"/>
      <c r="VL964" s="2"/>
      <c r="VM964" s="2"/>
      <c r="VN964" s="2"/>
      <c r="VO964" s="2"/>
      <c r="VP964" s="2"/>
      <c r="VQ964" s="2"/>
      <c r="VR964" s="2"/>
      <c r="VS964" s="2"/>
      <c r="VT964" s="2"/>
      <c r="VU964" s="2"/>
      <c r="VV964" s="2"/>
      <c r="VW964" s="2"/>
      <c r="VX964" s="2"/>
      <c r="VY964" s="2"/>
      <c r="VZ964" s="2"/>
      <c r="WA964" s="2"/>
      <c r="WB964" s="2"/>
      <c r="WC964" s="2"/>
      <c r="WD964" s="2"/>
      <c r="WE964" s="2"/>
      <c r="WF964" s="2"/>
      <c r="WG964" s="2"/>
      <c r="WH964" s="2"/>
      <c r="WI964" s="2"/>
      <c r="WJ964" s="2"/>
      <c r="WK964" s="2"/>
      <c r="WL964" s="2"/>
      <c r="WM964" s="2"/>
      <c r="WN964" s="2"/>
      <c r="WO964" s="2"/>
      <c r="WP964" s="2"/>
      <c r="WQ964" s="2"/>
      <c r="WR964" s="2"/>
      <c r="WS964" s="2"/>
      <c r="WT964" s="2"/>
      <c r="WU964" s="2"/>
      <c r="WV964" s="2"/>
      <c r="WW964" s="2"/>
      <c r="WX964" s="2"/>
      <c r="WY964" s="2"/>
      <c r="WZ964" s="2"/>
      <c r="XA964" s="2"/>
      <c r="XB964" s="2"/>
      <c r="XC964" s="2"/>
      <c r="XD964" s="2"/>
      <c r="XE964" s="2"/>
      <c r="XF964" s="2"/>
      <c r="XG964" s="2"/>
      <c r="XH964" s="2"/>
      <c r="XI964" s="2"/>
      <c r="XJ964" s="2"/>
      <c r="XK964" s="2"/>
      <c r="XL964" s="2"/>
      <c r="XM964" s="2"/>
      <c r="XN964" s="2"/>
      <c r="XO964" s="2"/>
      <c r="XP964" s="2"/>
      <c r="XQ964" s="2"/>
      <c r="XR964" s="2"/>
      <c r="XS964" s="2"/>
      <c r="XT964" s="2"/>
      <c r="XU964" s="2"/>
      <c r="XV964" s="2"/>
      <c r="XW964" s="2"/>
      <c r="XX964" s="2"/>
      <c r="XY964" s="2"/>
      <c r="XZ964" s="2"/>
      <c r="YA964" s="2"/>
      <c r="YB964" s="2"/>
      <c r="YC964" s="2"/>
      <c r="YD964" s="2"/>
      <c r="YE964" s="2"/>
      <c r="YF964" s="2"/>
      <c r="YG964" s="2"/>
      <c r="YH964" s="2"/>
      <c r="YI964" s="2"/>
      <c r="YJ964" s="2"/>
      <c r="YK964" s="2"/>
      <c r="YL964" s="2"/>
      <c r="YM964" s="2"/>
      <c r="YN964" s="2"/>
      <c r="YO964" s="2"/>
      <c r="YP964" s="2"/>
      <c r="YQ964" s="2"/>
      <c r="YR964" s="2"/>
      <c r="YS964" s="2"/>
      <c r="YT964" s="2"/>
      <c r="YU964" s="2"/>
      <c r="YV964" s="2"/>
      <c r="YW964" s="2"/>
      <c r="YX964" s="2"/>
      <c r="YY964" s="2"/>
      <c r="YZ964" s="2"/>
      <c r="ZA964" s="2"/>
      <c r="ZB964" s="2"/>
      <c r="ZC964" s="2"/>
      <c r="ZD964" s="2"/>
      <c r="ZE964" s="2"/>
      <c r="ZF964" s="2"/>
      <c r="ZG964" s="2"/>
      <c r="ZH964" s="2"/>
      <c r="ZI964" s="2"/>
      <c r="ZJ964" s="2"/>
      <c r="ZK964" s="2"/>
      <c r="ZL964" s="2"/>
      <c r="ZM964" s="2"/>
      <c r="ZN964" s="2"/>
      <c r="ZO964" s="2"/>
      <c r="ZP964" s="2"/>
      <c r="ZQ964" s="2"/>
      <c r="ZR964" s="2"/>
      <c r="ZS964" s="2"/>
      <c r="ZT964" s="2"/>
      <c r="ZU964" s="2"/>
      <c r="ZV964" s="2"/>
      <c r="ZW964" s="2"/>
      <c r="ZX964" s="2"/>
      <c r="ZY964" s="2"/>
      <c r="ZZ964" s="2"/>
      <c r="AAA964" s="2"/>
      <c r="AAB964" s="2"/>
      <c r="AAC964" s="2"/>
      <c r="AAD964" s="2"/>
      <c r="AAE964" s="2"/>
      <c r="AAF964" s="2"/>
      <c r="AAG964" s="2"/>
      <c r="AAH964" s="2"/>
      <c r="AAI964" s="2"/>
      <c r="AAJ964" s="2"/>
      <c r="AAK964" s="2"/>
      <c r="AAL964" s="2"/>
      <c r="AAM964" s="2"/>
      <c r="AAN964" s="2"/>
      <c r="AAO964" s="2"/>
      <c r="AAP964" s="2"/>
      <c r="AAQ964" s="2"/>
      <c r="AAR964" s="2"/>
      <c r="AAS964" s="2"/>
      <c r="AAT964" s="2"/>
      <c r="AAU964" s="2"/>
      <c r="AAV964" s="2"/>
      <c r="AAW964" s="2"/>
      <c r="AAX964" s="2"/>
      <c r="AAY964" s="2"/>
      <c r="AAZ964" s="2"/>
      <c r="ABA964" s="2"/>
      <c r="ABB964" s="2"/>
      <c r="ABC964" s="2"/>
      <c r="ABD964" s="2"/>
      <c r="ABE964" s="2"/>
      <c r="ABF964" s="2"/>
      <c r="ABG964" s="2"/>
      <c r="ABH964" s="2"/>
      <c r="ABI964" s="2"/>
      <c r="ABJ964" s="2"/>
      <c r="ABK964" s="2"/>
      <c r="ABL964" s="2"/>
      <c r="ABM964" s="2"/>
      <c r="ABN964" s="2"/>
      <c r="ABO964" s="2"/>
      <c r="ABP964" s="2"/>
      <c r="ABQ964" s="2"/>
      <c r="ABR964" s="2"/>
      <c r="ABS964" s="2"/>
      <c r="ABT964" s="2"/>
      <c r="ABU964" s="2"/>
      <c r="ABV964" s="2"/>
      <c r="ABW964" s="2"/>
      <c r="ABX964" s="2"/>
      <c r="ABY964" s="2"/>
      <c r="ABZ964" s="2"/>
      <c r="ACA964" s="2"/>
      <c r="ACB964" s="2"/>
      <c r="ACC964" s="2"/>
      <c r="ACD964" s="2"/>
      <c r="ACE964" s="2"/>
      <c r="ACF964" s="2"/>
      <c r="ACG964" s="2"/>
      <c r="ACH964" s="2"/>
      <c r="ACI964" s="2"/>
      <c r="ACJ964" s="2"/>
      <c r="ACK964" s="2"/>
      <c r="ACL964" s="2"/>
      <c r="ACM964" s="2"/>
      <c r="ACN964" s="2"/>
      <c r="ACO964" s="2"/>
      <c r="ACP964" s="2"/>
      <c r="ACQ964" s="2"/>
      <c r="ACR964" s="2"/>
      <c r="ACS964" s="2"/>
      <c r="ACT964" s="2"/>
      <c r="ACU964" s="2"/>
      <c r="ACV964" s="2"/>
      <c r="ACW964" s="2"/>
      <c r="ACX964" s="2"/>
      <c r="ACY964" s="2"/>
      <c r="ACZ964" s="2"/>
      <c r="ADA964" s="2"/>
      <c r="ADB964" s="2"/>
      <c r="ADC964" s="2"/>
      <c r="ADD964" s="2"/>
      <c r="ADE964" s="2"/>
      <c r="ADF964" s="2"/>
      <c r="ADG964" s="2"/>
      <c r="ADH964" s="2"/>
      <c r="ADI964" s="2"/>
      <c r="ADJ964" s="2"/>
      <c r="ADK964" s="2"/>
      <c r="ADL964" s="2"/>
      <c r="ADM964" s="2"/>
      <c r="ADN964" s="2"/>
      <c r="ADO964" s="2"/>
      <c r="ADP964" s="2"/>
      <c r="ADQ964" s="2"/>
      <c r="ADR964" s="2"/>
      <c r="ADS964" s="2"/>
      <c r="ADT964" s="2"/>
      <c r="ADU964" s="2"/>
      <c r="ADV964" s="2"/>
      <c r="ADW964" s="2"/>
      <c r="ADX964" s="2"/>
      <c r="ADY964" s="2"/>
      <c r="ADZ964" s="2"/>
      <c r="AEA964" s="2"/>
      <c r="AEB964" s="2"/>
      <c r="AEC964" s="2"/>
      <c r="AED964" s="2"/>
      <c r="AEE964" s="2"/>
      <c r="AEF964" s="2"/>
      <c r="AEG964" s="2"/>
      <c r="AEH964" s="2"/>
      <c r="AEI964" s="2"/>
      <c r="AEJ964" s="2"/>
      <c r="AEK964" s="2"/>
      <c r="AEL964" s="2"/>
      <c r="AEM964" s="2"/>
      <c r="AEN964" s="2"/>
      <c r="AEO964" s="2"/>
      <c r="AEP964" s="2"/>
      <c r="AEQ964" s="2"/>
      <c r="AER964" s="2"/>
      <c r="AES964" s="2"/>
      <c r="AET964" s="2"/>
      <c r="AEU964" s="2"/>
      <c r="AEV964" s="2"/>
      <c r="AEW964" s="2"/>
      <c r="AEX964" s="2"/>
      <c r="AEY964" s="2"/>
      <c r="AEZ964" s="2"/>
      <c r="AFA964" s="2"/>
      <c r="AFB964" s="2"/>
      <c r="AFC964" s="2"/>
      <c r="AFD964" s="2"/>
      <c r="AFE964" s="2"/>
      <c r="AFF964" s="2"/>
      <c r="AFG964" s="2"/>
      <c r="AFH964" s="2"/>
      <c r="AFI964" s="2"/>
      <c r="AFJ964" s="2"/>
      <c r="AFK964" s="2"/>
      <c r="AFL964" s="2"/>
      <c r="AFM964" s="2"/>
      <c r="AFN964" s="2"/>
      <c r="AFO964" s="2"/>
      <c r="AFP964" s="2"/>
      <c r="AFQ964" s="2"/>
      <c r="AFR964" s="2"/>
      <c r="AFS964" s="2"/>
      <c r="AFT964" s="2"/>
      <c r="AFU964" s="2"/>
      <c r="AFV964" s="2"/>
      <c r="AFW964" s="2"/>
      <c r="AFX964" s="2"/>
      <c r="AFY964" s="2"/>
      <c r="AFZ964" s="2"/>
      <c r="AGA964" s="2"/>
      <c r="AGB964" s="2"/>
      <c r="AGC964" s="2"/>
      <c r="AGD964" s="2"/>
      <c r="AGE964" s="2"/>
      <c r="AGF964" s="2"/>
      <c r="AGG964" s="2"/>
      <c r="AGH964" s="2"/>
      <c r="AGI964" s="2"/>
      <c r="AGJ964" s="2"/>
      <c r="AGK964" s="2"/>
      <c r="AGL964" s="2"/>
      <c r="AGM964" s="2"/>
      <c r="AGN964" s="2"/>
      <c r="AGO964" s="2"/>
      <c r="AGP964" s="2"/>
      <c r="AGQ964" s="2"/>
      <c r="AGR964" s="2"/>
      <c r="AGS964" s="2"/>
      <c r="AGT964" s="2"/>
      <c r="AGU964" s="2"/>
      <c r="AGV964" s="2"/>
      <c r="AGW964" s="2"/>
      <c r="AGX964" s="2"/>
      <c r="AGY964" s="2"/>
      <c r="AGZ964" s="2"/>
      <c r="AHA964" s="2"/>
      <c r="AHB964" s="2"/>
      <c r="AHC964" s="2"/>
      <c r="AHD964" s="2"/>
      <c r="AHE964" s="2"/>
      <c r="AHF964" s="2"/>
      <c r="AHG964" s="2"/>
      <c r="AHH964" s="2"/>
      <c r="AHI964" s="2"/>
      <c r="AHJ964" s="2"/>
      <c r="AHK964" s="2"/>
      <c r="AHL964" s="2"/>
      <c r="AHM964" s="2"/>
      <c r="AHN964" s="2"/>
      <c r="AHO964" s="2"/>
      <c r="AHP964" s="2"/>
      <c r="AHQ964" s="2"/>
      <c r="AHR964" s="2"/>
      <c r="AHS964" s="2"/>
      <c r="AHT964" s="2"/>
      <c r="AHU964" s="2"/>
      <c r="AHV964" s="2"/>
      <c r="AHW964" s="2"/>
      <c r="AHX964" s="2"/>
      <c r="AHY964" s="2"/>
      <c r="AHZ964" s="2"/>
      <c r="AIA964" s="2"/>
      <c r="AIB964" s="2"/>
      <c r="AIC964" s="2"/>
      <c r="AID964" s="2"/>
      <c r="AIE964" s="2"/>
      <c r="AIF964" s="2"/>
      <c r="AIG964" s="2"/>
      <c r="AIH964" s="2"/>
      <c r="AII964" s="2"/>
      <c r="AIJ964" s="2"/>
      <c r="AIK964" s="2"/>
      <c r="AIL964" s="2"/>
      <c r="AIM964" s="2"/>
      <c r="AIN964" s="2"/>
      <c r="AIO964" s="2"/>
      <c r="AIP964" s="2"/>
      <c r="AIQ964" s="2"/>
      <c r="AIR964" s="2"/>
      <c r="AIS964" s="2"/>
      <c r="AIT964" s="2"/>
      <c r="AIU964" s="2"/>
      <c r="AIV964" s="2"/>
      <c r="AIW964" s="2"/>
      <c r="AIX964" s="2"/>
      <c r="AIY964" s="2"/>
      <c r="AIZ964" s="2"/>
      <c r="AJA964" s="2"/>
      <c r="AJB964" s="2"/>
      <c r="AJC964" s="2"/>
      <c r="AJD964" s="2"/>
      <c r="AJE964" s="2"/>
      <c r="AJF964" s="2"/>
      <c r="AJG964" s="2"/>
      <c r="AJH964" s="2"/>
      <c r="AJI964" s="2"/>
      <c r="AJJ964" s="2"/>
      <c r="AJK964" s="2"/>
      <c r="AJL964" s="2"/>
      <c r="AJM964" s="2"/>
      <c r="AJN964" s="2"/>
      <c r="AJO964" s="2"/>
      <c r="AJP964" s="2"/>
      <c r="AJQ964" s="2"/>
      <c r="AJR964" s="2"/>
      <c r="AJS964" s="2"/>
      <c r="AJT964" s="2"/>
      <c r="AJU964" s="2"/>
      <c r="AJV964" s="2"/>
      <c r="AJW964" s="2"/>
      <c r="AJX964" s="2"/>
      <c r="AJY964" s="2"/>
      <c r="AJZ964" s="2"/>
      <c r="AKA964" s="2"/>
      <c r="AKB964" s="2"/>
      <c r="AKC964" s="2"/>
      <c r="AKD964" s="2"/>
      <c r="AKE964" s="2"/>
      <c r="AKF964" s="2"/>
      <c r="AKG964" s="2"/>
      <c r="AKH964" s="2"/>
      <c r="AKI964" s="2"/>
      <c r="AKJ964" s="2"/>
      <c r="AKK964" s="2"/>
      <c r="AKL964" s="2"/>
      <c r="AKM964" s="2"/>
      <c r="AKN964" s="2"/>
      <c r="AKO964" s="2"/>
      <c r="AKP964" s="2"/>
      <c r="AKQ964" s="2"/>
      <c r="AKR964" s="2"/>
      <c r="AKS964" s="2"/>
      <c r="AKT964" s="2"/>
      <c r="AKU964" s="2"/>
      <c r="AKV964" s="2"/>
      <c r="AKW964" s="2"/>
      <c r="AKX964" s="2"/>
      <c r="AKY964" s="2"/>
      <c r="AKZ964" s="2"/>
      <c r="ALA964" s="2"/>
      <c r="ALB964" s="2"/>
      <c r="ALC964" s="2"/>
      <c r="ALD964" s="2"/>
      <c r="ALE964" s="2"/>
      <c r="ALF964" s="2"/>
      <c r="ALG964" s="2"/>
      <c r="ALH964" s="2"/>
      <c r="ALI964" s="2"/>
      <c r="ALJ964" s="2"/>
      <c r="ALK964" s="2"/>
      <c r="ALL964" s="2"/>
      <c r="ALM964" s="2"/>
      <c r="ALN964" s="2"/>
      <c r="ALO964" s="2"/>
      <c r="ALP964" s="2"/>
      <c r="ALQ964" s="2"/>
      <c r="ALR964" s="2"/>
      <c r="ALS964" s="2"/>
      <c r="ALT964" s="2"/>
      <c r="ALU964" s="2"/>
      <c r="ALV964" s="2"/>
      <c r="ALW964" s="2"/>
      <c r="ALX964" s="2"/>
      <c r="ALY964" s="2"/>
      <c r="ALZ964" s="2"/>
      <c r="AMA964" s="2"/>
      <c r="AMB964" s="2"/>
      <c r="AMC964" s="2"/>
      <c r="AMD964" s="2"/>
      <c r="AME964" s="2"/>
      <c r="AMF964" s="2"/>
      <c r="AMG964" s="2"/>
      <c r="AMH964" s="2"/>
      <c r="AMI964" s="2"/>
      <c r="AMJ964" s="2"/>
    </row>
    <row r="965" s="1" customFormat="1" ht="27.75" customHeight="1" spans="1:102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  <c r="KE965" s="2"/>
      <c r="KF965" s="2"/>
      <c r="KG965" s="2"/>
      <c r="KH965" s="2"/>
      <c r="KI965" s="2"/>
      <c r="KJ965" s="2"/>
      <c r="KK965" s="2"/>
      <c r="KL965" s="2"/>
      <c r="KM965" s="2"/>
      <c r="KN965" s="2"/>
      <c r="KO965" s="2"/>
      <c r="KP965" s="2"/>
      <c r="KQ965" s="2"/>
      <c r="KR965" s="2"/>
      <c r="KS965" s="2"/>
      <c r="KT965" s="2"/>
      <c r="KU965" s="2"/>
      <c r="KV965" s="2"/>
      <c r="KW965" s="2"/>
      <c r="KX965" s="2"/>
      <c r="KY965" s="2"/>
      <c r="KZ965" s="2"/>
      <c r="LA965" s="2"/>
      <c r="LB965" s="2"/>
      <c r="LC965" s="2"/>
      <c r="LD965" s="2"/>
      <c r="LE965" s="2"/>
      <c r="LF965" s="2"/>
      <c r="LG965" s="2"/>
      <c r="LH965" s="2"/>
      <c r="LI965" s="2"/>
      <c r="LJ965" s="2"/>
      <c r="LK965" s="2"/>
      <c r="LL965" s="2"/>
      <c r="LM965" s="2"/>
      <c r="LN965" s="2"/>
      <c r="LO965" s="2"/>
      <c r="LP965" s="2"/>
      <c r="LQ965" s="2"/>
      <c r="LR965" s="2"/>
      <c r="LS965" s="2"/>
      <c r="LT965" s="2"/>
      <c r="LU965" s="2"/>
      <c r="LV965" s="2"/>
      <c r="LW965" s="2"/>
      <c r="LX965" s="2"/>
      <c r="LY965" s="2"/>
      <c r="LZ965" s="2"/>
      <c r="MA965" s="2"/>
      <c r="MB965" s="2"/>
      <c r="MC965" s="2"/>
      <c r="MD965" s="2"/>
      <c r="ME965" s="2"/>
      <c r="MF965" s="2"/>
      <c r="MG965" s="2"/>
      <c r="MH965" s="2"/>
      <c r="MI965" s="2"/>
      <c r="MJ965" s="2"/>
      <c r="MK965" s="2"/>
      <c r="ML965" s="2"/>
      <c r="MM965" s="2"/>
      <c r="MN965" s="2"/>
      <c r="MO965" s="2"/>
      <c r="MP965" s="2"/>
      <c r="MQ965" s="2"/>
      <c r="MR965" s="2"/>
      <c r="MS965" s="2"/>
      <c r="MT965" s="2"/>
      <c r="MU965" s="2"/>
      <c r="MV965" s="2"/>
      <c r="MW965" s="2"/>
      <c r="MX965" s="2"/>
      <c r="MY965" s="2"/>
      <c r="MZ965" s="2"/>
      <c r="NA965" s="2"/>
      <c r="NB965" s="2"/>
      <c r="NC965" s="2"/>
      <c r="ND965" s="2"/>
      <c r="NE965" s="2"/>
      <c r="NF965" s="2"/>
      <c r="NG965" s="2"/>
      <c r="NH965" s="2"/>
      <c r="NI965" s="2"/>
      <c r="NJ965" s="2"/>
      <c r="NK965" s="2"/>
      <c r="NL965" s="2"/>
      <c r="NM965" s="2"/>
      <c r="NN965" s="2"/>
      <c r="NO965" s="2"/>
      <c r="NP965" s="2"/>
      <c r="NQ965" s="2"/>
      <c r="NR965" s="2"/>
      <c r="NS965" s="2"/>
      <c r="NT965" s="2"/>
      <c r="NU965" s="2"/>
      <c r="NV965" s="2"/>
      <c r="NW965" s="2"/>
      <c r="NX965" s="2"/>
      <c r="NY965" s="2"/>
      <c r="NZ965" s="2"/>
      <c r="OA965" s="2"/>
      <c r="OB965" s="2"/>
      <c r="OC965" s="2"/>
      <c r="OD965" s="2"/>
      <c r="OE965" s="2"/>
      <c r="OF965" s="2"/>
      <c r="OG965" s="2"/>
      <c r="OH965" s="2"/>
      <c r="OI965" s="2"/>
      <c r="OJ965" s="2"/>
      <c r="OK965" s="2"/>
      <c r="OL965" s="2"/>
      <c r="OM965" s="2"/>
      <c r="ON965" s="2"/>
      <c r="OO965" s="2"/>
      <c r="OP965" s="2"/>
      <c r="OQ965" s="2"/>
      <c r="OR965" s="2"/>
      <c r="OS965" s="2"/>
      <c r="OT965" s="2"/>
      <c r="OU965" s="2"/>
      <c r="OV965" s="2"/>
      <c r="OW965" s="2"/>
      <c r="OX965" s="2"/>
      <c r="OY965" s="2"/>
      <c r="OZ965" s="2"/>
      <c r="PA965" s="2"/>
      <c r="PB965" s="2"/>
      <c r="PC965" s="2"/>
      <c r="PD965" s="2"/>
      <c r="PE965" s="2"/>
      <c r="PF965" s="2"/>
      <c r="PG965" s="2"/>
      <c r="PH965" s="2"/>
      <c r="PI965" s="2"/>
      <c r="PJ965" s="2"/>
      <c r="PK965" s="2"/>
      <c r="PL965" s="2"/>
      <c r="PM965" s="2"/>
      <c r="PN965" s="2"/>
      <c r="PO965" s="2"/>
      <c r="PP965" s="2"/>
      <c r="PQ965" s="2"/>
      <c r="PR965" s="2"/>
      <c r="PS965" s="2"/>
      <c r="PT965" s="2"/>
      <c r="PU965" s="2"/>
      <c r="PV965" s="2"/>
      <c r="PW965" s="2"/>
      <c r="PX965" s="2"/>
      <c r="PY965" s="2"/>
      <c r="PZ965" s="2"/>
      <c r="QA965" s="2"/>
      <c r="QB965" s="2"/>
      <c r="QC965" s="2"/>
      <c r="QD965" s="2"/>
      <c r="QE965" s="2"/>
      <c r="QF965" s="2"/>
      <c r="QG965" s="2"/>
      <c r="QH965" s="2"/>
      <c r="QI965" s="2"/>
      <c r="QJ965" s="2"/>
      <c r="QK965" s="2"/>
      <c r="QL965" s="2"/>
      <c r="QM965" s="2"/>
      <c r="QN965" s="2"/>
      <c r="QO965" s="2"/>
      <c r="QP965" s="2"/>
      <c r="QQ965" s="2"/>
      <c r="QR965" s="2"/>
      <c r="QS965" s="2"/>
      <c r="QT965" s="2"/>
      <c r="QU965" s="2"/>
      <c r="QV965" s="2"/>
      <c r="QW965" s="2"/>
      <c r="QX965" s="2"/>
      <c r="QY965" s="2"/>
      <c r="QZ965" s="2"/>
      <c r="RA965" s="2"/>
      <c r="RB965" s="2"/>
      <c r="RC965" s="2"/>
      <c r="RD965" s="2"/>
      <c r="RE965" s="2"/>
      <c r="RF965" s="2"/>
      <c r="RG965" s="2"/>
      <c r="RH965" s="2"/>
      <c r="RI965" s="2"/>
      <c r="RJ965" s="2"/>
      <c r="RK965" s="2"/>
      <c r="RL965" s="2"/>
      <c r="RM965" s="2"/>
      <c r="RN965" s="2"/>
      <c r="RO965" s="2"/>
      <c r="RP965" s="2"/>
      <c r="RQ965" s="2"/>
      <c r="RR965" s="2"/>
      <c r="RS965" s="2"/>
      <c r="RT965" s="2"/>
      <c r="RU965" s="2"/>
      <c r="RV965" s="2"/>
      <c r="RW965" s="2"/>
      <c r="RX965" s="2"/>
      <c r="RY965" s="2"/>
      <c r="RZ965" s="2"/>
      <c r="SA965" s="2"/>
      <c r="SB965" s="2"/>
      <c r="SC965" s="2"/>
      <c r="SD965" s="2"/>
      <c r="SE965" s="2"/>
      <c r="SF965" s="2"/>
      <c r="SG965" s="2"/>
      <c r="SH965" s="2"/>
      <c r="SI965" s="2"/>
      <c r="SJ965" s="2"/>
      <c r="SK965" s="2"/>
      <c r="SL965" s="2"/>
      <c r="SM965" s="2"/>
      <c r="SN965" s="2"/>
      <c r="SO965" s="2"/>
      <c r="SP965" s="2"/>
      <c r="SQ965" s="2"/>
      <c r="SR965" s="2"/>
      <c r="SS965" s="2"/>
      <c r="ST965" s="2"/>
      <c r="SU965" s="2"/>
      <c r="SV965" s="2"/>
      <c r="SW965" s="2"/>
      <c r="SX965" s="2"/>
      <c r="SY965" s="2"/>
      <c r="SZ965" s="2"/>
      <c r="TA965" s="2"/>
      <c r="TB965" s="2"/>
      <c r="TC965" s="2"/>
      <c r="TD965" s="2"/>
      <c r="TE965" s="2"/>
      <c r="TF965" s="2"/>
      <c r="TG965" s="2"/>
      <c r="TH965" s="2"/>
      <c r="TI965" s="2"/>
      <c r="TJ965" s="2"/>
      <c r="TK965" s="2"/>
      <c r="TL965" s="2"/>
      <c r="TM965" s="2"/>
      <c r="TN965" s="2"/>
      <c r="TO965" s="2"/>
      <c r="TP965" s="2"/>
      <c r="TQ965" s="2"/>
      <c r="TR965" s="2"/>
      <c r="TS965" s="2"/>
      <c r="TT965" s="2"/>
      <c r="TU965" s="2"/>
      <c r="TV965" s="2"/>
      <c r="TW965" s="2"/>
      <c r="TX965" s="2"/>
      <c r="TY965" s="2"/>
      <c r="TZ965" s="2"/>
      <c r="UA965" s="2"/>
      <c r="UB965" s="2"/>
      <c r="UC965" s="2"/>
      <c r="UD965" s="2"/>
      <c r="UE965" s="2"/>
      <c r="UF965" s="2"/>
      <c r="UG965" s="2"/>
      <c r="UH965" s="2"/>
      <c r="UI965" s="2"/>
      <c r="UJ965" s="2"/>
      <c r="UK965" s="2"/>
      <c r="UL965" s="2"/>
      <c r="UM965" s="2"/>
      <c r="UN965" s="2"/>
      <c r="UO965" s="2"/>
      <c r="UP965" s="2"/>
      <c r="UQ965" s="2"/>
      <c r="UR965" s="2"/>
      <c r="US965" s="2"/>
      <c r="UT965" s="2"/>
      <c r="UU965" s="2"/>
      <c r="UV965" s="2"/>
      <c r="UW965" s="2"/>
      <c r="UX965" s="2"/>
      <c r="UY965" s="2"/>
      <c r="UZ965" s="2"/>
      <c r="VA965" s="2"/>
      <c r="VB965" s="2"/>
      <c r="VC965" s="2"/>
      <c r="VD965" s="2"/>
      <c r="VE965" s="2"/>
      <c r="VF965" s="2"/>
      <c r="VG965" s="2"/>
      <c r="VH965" s="2"/>
      <c r="VI965" s="2"/>
      <c r="VJ965" s="2"/>
      <c r="VK965" s="2"/>
      <c r="VL965" s="2"/>
      <c r="VM965" s="2"/>
      <c r="VN965" s="2"/>
      <c r="VO965" s="2"/>
      <c r="VP965" s="2"/>
      <c r="VQ965" s="2"/>
      <c r="VR965" s="2"/>
      <c r="VS965" s="2"/>
      <c r="VT965" s="2"/>
      <c r="VU965" s="2"/>
      <c r="VV965" s="2"/>
      <c r="VW965" s="2"/>
      <c r="VX965" s="2"/>
      <c r="VY965" s="2"/>
      <c r="VZ965" s="2"/>
      <c r="WA965" s="2"/>
      <c r="WB965" s="2"/>
      <c r="WC965" s="2"/>
      <c r="WD965" s="2"/>
      <c r="WE965" s="2"/>
      <c r="WF965" s="2"/>
      <c r="WG965" s="2"/>
      <c r="WH965" s="2"/>
      <c r="WI965" s="2"/>
      <c r="WJ965" s="2"/>
      <c r="WK965" s="2"/>
      <c r="WL965" s="2"/>
      <c r="WM965" s="2"/>
      <c r="WN965" s="2"/>
      <c r="WO965" s="2"/>
      <c r="WP965" s="2"/>
      <c r="WQ965" s="2"/>
      <c r="WR965" s="2"/>
      <c r="WS965" s="2"/>
      <c r="WT965" s="2"/>
      <c r="WU965" s="2"/>
      <c r="WV965" s="2"/>
      <c r="WW965" s="2"/>
      <c r="WX965" s="2"/>
      <c r="WY965" s="2"/>
      <c r="WZ965" s="2"/>
      <c r="XA965" s="2"/>
      <c r="XB965" s="2"/>
      <c r="XC965" s="2"/>
      <c r="XD965" s="2"/>
      <c r="XE965" s="2"/>
      <c r="XF965" s="2"/>
      <c r="XG965" s="2"/>
      <c r="XH965" s="2"/>
      <c r="XI965" s="2"/>
      <c r="XJ965" s="2"/>
      <c r="XK965" s="2"/>
      <c r="XL965" s="2"/>
      <c r="XM965" s="2"/>
      <c r="XN965" s="2"/>
      <c r="XO965" s="2"/>
      <c r="XP965" s="2"/>
      <c r="XQ965" s="2"/>
      <c r="XR965" s="2"/>
      <c r="XS965" s="2"/>
      <c r="XT965" s="2"/>
      <c r="XU965" s="2"/>
      <c r="XV965" s="2"/>
      <c r="XW965" s="2"/>
      <c r="XX965" s="2"/>
      <c r="XY965" s="2"/>
      <c r="XZ965" s="2"/>
      <c r="YA965" s="2"/>
      <c r="YB965" s="2"/>
      <c r="YC965" s="2"/>
      <c r="YD965" s="2"/>
      <c r="YE965" s="2"/>
      <c r="YF965" s="2"/>
      <c r="YG965" s="2"/>
      <c r="YH965" s="2"/>
      <c r="YI965" s="2"/>
      <c r="YJ965" s="2"/>
      <c r="YK965" s="2"/>
      <c r="YL965" s="2"/>
      <c r="YM965" s="2"/>
      <c r="YN965" s="2"/>
      <c r="YO965" s="2"/>
      <c r="YP965" s="2"/>
      <c r="YQ965" s="2"/>
      <c r="YR965" s="2"/>
      <c r="YS965" s="2"/>
      <c r="YT965" s="2"/>
      <c r="YU965" s="2"/>
      <c r="YV965" s="2"/>
      <c r="YW965" s="2"/>
      <c r="YX965" s="2"/>
      <c r="YY965" s="2"/>
      <c r="YZ965" s="2"/>
      <c r="ZA965" s="2"/>
      <c r="ZB965" s="2"/>
      <c r="ZC965" s="2"/>
      <c r="ZD965" s="2"/>
      <c r="ZE965" s="2"/>
      <c r="ZF965" s="2"/>
      <c r="ZG965" s="2"/>
      <c r="ZH965" s="2"/>
      <c r="ZI965" s="2"/>
      <c r="ZJ965" s="2"/>
      <c r="ZK965" s="2"/>
      <c r="ZL965" s="2"/>
      <c r="ZM965" s="2"/>
      <c r="ZN965" s="2"/>
      <c r="ZO965" s="2"/>
      <c r="ZP965" s="2"/>
      <c r="ZQ965" s="2"/>
      <c r="ZR965" s="2"/>
      <c r="ZS965" s="2"/>
      <c r="ZT965" s="2"/>
      <c r="ZU965" s="2"/>
      <c r="ZV965" s="2"/>
      <c r="ZW965" s="2"/>
      <c r="ZX965" s="2"/>
      <c r="ZY965" s="2"/>
      <c r="ZZ965" s="2"/>
      <c r="AAA965" s="2"/>
      <c r="AAB965" s="2"/>
      <c r="AAC965" s="2"/>
      <c r="AAD965" s="2"/>
      <c r="AAE965" s="2"/>
      <c r="AAF965" s="2"/>
      <c r="AAG965" s="2"/>
      <c r="AAH965" s="2"/>
      <c r="AAI965" s="2"/>
      <c r="AAJ965" s="2"/>
      <c r="AAK965" s="2"/>
      <c r="AAL965" s="2"/>
      <c r="AAM965" s="2"/>
      <c r="AAN965" s="2"/>
      <c r="AAO965" s="2"/>
      <c r="AAP965" s="2"/>
      <c r="AAQ965" s="2"/>
      <c r="AAR965" s="2"/>
      <c r="AAS965" s="2"/>
      <c r="AAT965" s="2"/>
      <c r="AAU965" s="2"/>
      <c r="AAV965" s="2"/>
      <c r="AAW965" s="2"/>
      <c r="AAX965" s="2"/>
      <c r="AAY965" s="2"/>
      <c r="AAZ965" s="2"/>
      <c r="ABA965" s="2"/>
      <c r="ABB965" s="2"/>
      <c r="ABC965" s="2"/>
      <c r="ABD965" s="2"/>
      <c r="ABE965" s="2"/>
      <c r="ABF965" s="2"/>
      <c r="ABG965" s="2"/>
      <c r="ABH965" s="2"/>
      <c r="ABI965" s="2"/>
      <c r="ABJ965" s="2"/>
      <c r="ABK965" s="2"/>
      <c r="ABL965" s="2"/>
      <c r="ABM965" s="2"/>
      <c r="ABN965" s="2"/>
      <c r="ABO965" s="2"/>
      <c r="ABP965" s="2"/>
      <c r="ABQ965" s="2"/>
      <c r="ABR965" s="2"/>
      <c r="ABS965" s="2"/>
      <c r="ABT965" s="2"/>
      <c r="ABU965" s="2"/>
      <c r="ABV965" s="2"/>
      <c r="ABW965" s="2"/>
      <c r="ABX965" s="2"/>
      <c r="ABY965" s="2"/>
      <c r="ABZ965" s="2"/>
      <c r="ACA965" s="2"/>
      <c r="ACB965" s="2"/>
      <c r="ACC965" s="2"/>
      <c r="ACD965" s="2"/>
      <c r="ACE965" s="2"/>
      <c r="ACF965" s="2"/>
      <c r="ACG965" s="2"/>
      <c r="ACH965" s="2"/>
      <c r="ACI965" s="2"/>
      <c r="ACJ965" s="2"/>
      <c r="ACK965" s="2"/>
      <c r="ACL965" s="2"/>
      <c r="ACM965" s="2"/>
      <c r="ACN965" s="2"/>
      <c r="ACO965" s="2"/>
      <c r="ACP965" s="2"/>
      <c r="ACQ965" s="2"/>
      <c r="ACR965" s="2"/>
      <c r="ACS965" s="2"/>
      <c r="ACT965" s="2"/>
      <c r="ACU965" s="2"/>
      <c r="ACV965" s="2"/>
      <c r="ACW965" s="2"/>
      <c r="ACX965" s="2"/>
      <c r="ACY965" s="2"/>
      <c r="ACZ965" s="2"/>
      <c r="ADA965" s="2"/>
      <c r="ADB965" s="2"/>
      <c r="ADC965" s="2"/>
      <c r="ADD965" s="2"/>
      <c r="ADE965" s="2"/>
      <c r="ADF965" s="2"/>
      <c r="ADG965" s="2"/>
      <c r="ADH965" s="2"/>
      <c r="ADI965" s="2"/>
      <c r="ADJ965" s="2"/>
      <c r="ADK965" s="2"/>
      <c r="ADL965" s="2"/>
      <c r="ADM965" s="2"/>
      <c r="ADN965" s="2"/>
      <c r="ADO965" s="2"/>
      <c r="ADP965" s="2"/>
      <c r="ADQ965" s="2"/>
      <c r="ADR965" s="2"/>
      <c r="ADS965" s="2"/>
      <c r="ADT965" s="2"/>
      <c r="ADU965" s="2"/>
      <c r="ADV965" s="2"/>
      <c r="ADW965" s="2"/>
      <c r="ADX965" s="2"/>
      <c r="ADY965" s="2"/>
      <c r="ADZ965" s="2"/>
      <c r="AEA965" s="2"/>
      <c r="AEB965" s="2"/>
      <c r="AEC965" s="2"/>
      <c r="AED965" s="2"/>
      <c r="AEE965" s="2"/>
      <c r="AEF965" s="2"/>
      <c r="AEG965" s="2"/>
      <c r="AEH965" s="2"/>
      <c r="AEI965" s="2"/>
      <c r="AEJ965" s="2"/>
      <c r="AEK965" s="2"/>
      <c r="AEL965" s="2"/>
      <c r="AEM965" s="2"/>
      <c r="AEN965" s="2"/>
      <c r="AEO965" s="2"/>
      <c r="AEP965" s="2"/>
      <c r="AEQ965" s="2"/>
      <c r="AER965" s="2"/>
      <c r="AES965" s="2"/>
      <c r="AET965" s="2"/>
      <c r="AEU965" s="2"/>
      <c r="AEV965" s="2"/>
      <c r="AEW965" s="2"/>
      <c r="AEX965" s="2"/>
      <c r="AEY965" s="2"/>
      <c r="AEZ965" s="2"/>
      <c r="AFA965" s="2"/>
      <c r="AFB965" s="2"/>
      <c r="AFC965" s="2"/>
      <c r="AFD965" s="2"/>
      <c r="AFE965" s="2"/>
      <c r="AFF965" s="2"/>
      <c r="AFG965" s="2"/>
      <c r="AFH965" s="2"/>
      <c r="AFI965" s="2"/>
      <c r="AFJ965" s="2"/>
      <c r="AFK965" s="2"/>
      <c r="AFL965" s="2"/>
      <c r="AFM965" s="2"/>
      <c r="AFN965" s="2"/>
      <c r="AFO965" s="2"/>
      <c r="AFP965" s="2"/>
      <c r="AFQ965" s="2"/>
      <c r="AFR965" s="2"/>
      <c r="AFS965" s="2"/>
      <c r="AFT965" s="2"/>
      <c r="AFU965" s="2"/>
      <c r="AFV965" s="2"/>
      <c r="AFW965" s="2"/>
      <c r="AFX965" s="2"/>
      <c r="AFY965" s="2"/>
      <c r="AFZ965" s="2"/>
      <c r="AGA965" s="2"/>
      <c r="AGB965" s="2"/>
      <c r="AGC965" s="2"/>
      <c r="AGD965" s="2"/>
      <c r="AGE965" s="2"/>
      <c r="AGF965" s="2"/>
      <c r="AGG965" s="2"/>
      <c r="AGH965" s="2"/>
      <c r="AGI965" s="2"/>
      <c r="AGJ965" s="2"/>
      <c r="AGK965" s="2"/>
      <c r="AGL965" s="2"/>
      <c r="AGM965" s="2"/>
      <c r="AGN965" s="2"/>
      <c r="AGO965" s="2"/>
      <c r="AGP965" s="2"/>
      <c r="AGQ965" s="2"/>
      <c r="AGR965" s="2"/>
      <c r="AGS965" s="2"/>
      <c r="AGT965" s="2"/>
      <c r="AGU965" s="2"/>
      <c r="AGV965" s="2"/>
      <c r="AGW965" s="2"/>
      <c r="AGX965" s="2"/>
      <c r="AGY965" s="2"/>
      <c r="AGZ965" s="2"/>
      <c r="AHA965" s="2"/>
      <c r="AHB965" s="2"/>
      <c r="AHC965" s="2"/>
      <c r="AHD965" s="2"/>
      <c r="AHE965" s="2"/>
      <c r="AHF965" s="2"/>
      <c r="AHG965" s="2"/>
      <c r="AHH965" s="2"/>
      <c r="AHI965" s="2"/>
      <c r="AHJ965" s="2"/>
      <c r="AHK965" s="2"/>
      <c r="AHL965" s="2"/>
      <c r="AHM965" s="2"/>
      <c r="AHN965" s="2"/>
      <c r="AHO965" s="2"/>
      <c r="AHP965" s="2"/>
      <c r="AHQ965" s="2"/>
      <c r="AHR965" s="2"/>
      <c r="AHS965" s="2"/>
      <c r="AHT965" s="2"/>
      <c r="AHU965" s="2"/>
      <c r="AHV965" s="2"/>
      <c r="AHW965" s="2"/>
      <c r="AHX965" s="2"/>
      <c r="AHY965" s="2"/>
      <c r="AHZ965" s="2"/>
      <c r="AIA965" s="2"/>
      <c r="AIB965" s="2"/>
      <c r="AIC965" s="2"/>
      <c r="AID965" s="2"/>
      <c r="AIE965" s="2"/>
      <c r="AIF965" s="2"/>
      <c r="AIG965" s="2"/>
      <c r="AIH965" s="2"/>
      <c r="AII965" s="2"/>
      <c r="AIJ965" s="2"/>
      <c r="AIK965" s="2"/>
      <c r="AIL965" s="2"/>
      <c r="AIM965" s="2"/>
      <c r="AIN965" s="2"/>
      <c r="AIO965" s="2"/>
      <c r="AIP965" s="2"/>
      <c r="AIQ965" s="2"/>
      <c r="AIR965" s="2"/>
      <c r="AIS965" s="2"/>
      <c r="AIT965" s="2"/>
      <c r="AIU965" s="2"/>
      <c r="AIV965" s="2"/>
      <c r="AIW965" s="2"/>
      <c r="AIX965" s="2"/>
      <c r="AIY965" s="2"/>
      <c r="AIZ965" s="2"/>
      <c r="AJA965" s="2"/>
      <c r="AJB965" s="2"/>
      <c r="AJC965" s="2"/>
      <c r="AJD965" s="2"/>
      <c r="AJE965" s="2"/>
      <c r="AJF965" s="2"/>
      <c r="AJG965" s="2"/>
      <c r="AJH965" s="2"/>
      <c r="AJI965" s="2"/>
      <c r="AJJ965" s="2"/>
      <c r="AJK965" s="2"/>
      <c r="AJL965" s="2"/>
      <c r="AJM965" s="2"/>
      <c r="AJN965" s="2"/>
      <c r="AJO965" s="2"/>
      <c r="AJP965" s="2"/>
      <c r="AJQ965" s="2"/>
      <c r="AJR965" s="2"/>
      <c r="AJS965" s="2"/>
      <c r="AJT965" s="2"/>
      <c r="AJU965" s="2"/>
      <c r="AJV965" s="2"/>
      <c r="AJW965" s="2"/>
      <c r="AJX965" s="2"/>
      <c r="AJY965" s="2"/>
      <c r="AJZ965" s="2"/>
      <c r="AKA965" s="2"/>
      <c r="AKB965" s="2"/>
      <c r="AKC965" s="2"/>
      <c r="AKD965" s="2"/>
      <c r="AKE965" s="2"/>
      <c r="AKF965" s="2"/>
      <c r="AKG965" s="2"/>
      <c r="AKH965" s="2"/>
      <c r="AKI965" s="2"/>
      <c r="AKJ965" s="2"/>
      <c r="AKK965" s="2"/>
      <c r="AKL965" s="2"/>
      <c r="AKM965" s="2"/>
      <c r="AKN965" s="2"/>
      <c r="AKO965" s="2"/>
      <c r="AKP965" s="2"/>
      <c r="AKQ965" s="2"/>
      <c r="AKR965" s="2"/>
      <c r="AKS965" s="2"/>
      <c r="AKT965" s="2"/>
      <c r="AKU965" s="2"/>
      <c r="AKV965" s="2"/>
      <c r="AKW965" s="2"/>
      <c r="AKX965" s="2"/>
      <c r="AKY965" s="2"/>
      <c r="AKZ965" s="2"/>
      <c r="ALA965" s="2"/>
      <c r="ALB965" s="2"/>
      <c r="ALC965" s="2"/>
      <c r="ALD965" s="2"/>
      <c r="ALE965" s="2"/>
      <c r="ALF965" s="2"/>
      <c r="ALG965" s="2"/>
      <c r="ALH965" s="2"/>
      <c r="ALI965" s="2"/>
      <c r="ALJ965" s="2"/>
      <c r="ALK965" s="2"/>
      <c r="ALL965" s="2"/>
      <c r="ALM965" s="2"/>
      <c r="ALN965" s="2"/>
      <c r="ALO965" s="2"/>
      <c r="ALP965" s="2"/>
      <c r="ALQ965" s="2"/>
      <c r="ALR965" s="2"/>
      <c r="ALS965" s="2"/>
      <c r="ALT965" s="2"/>
      <c r="ALU965" s="2"/>
      <c r="ALV965" s="2"/>
      <c r="ALW965" s="2"/>
      <c r="ALX965" s="2"/>
      <c r="ALY965" s="2"/>
      <c r="ALZ965" s="2"/>
      <c r="AMA965" s="2"/>
      <c r="AMB965" s="2"/>
      <c r="AMC965" s="2"/>
      <c r="AMD965" s="2"/>
      <c r="AME965" s="2"/>
      <c r="AMF965" s="2"/>
      <c r="AMG965" s="2"/>
      <c r="AMH965" s="2"/>
      <c r="AMI965" s="2"/>
      <c r="AMJ965" s="2"/>
    </row>
    <row r="966" s="1" customFormat="1" ht="27.75" customHeight="1" spans="1:102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  <c r="KE966" s="2"/>
      <c r="KF966" s="2"/>
      <c r="KG966" s="2"/>
      <c r="KH966" s="2"/>
      <c r="KI966" s="2"/>
      <c r="KJ966" s="2"/>
      <c r="KK966" s="2"/>
      <c r="KL966" s="2"/>
      <c r="KM966" s="2"/>
      <c r="KN966" s="2"/>
      <c r="KO966" s="2"/>
      <c r="KP966" s="2"/>
      <c r="KQ966" s="2"/>
      <c r="KR966" s="2"/>
      <c r="KS966" s="2"/>
      <c r="KT966" s="2"/>
      <c r="KU966" s="2"/>
      <c r="KV966" s="2"/>
      <c r="KW966" s="2"/>
      <c r="KX966" s="2"/>
      <c r="KY966" s="2"/>
      <c r="KZ966" s="2"/>
      <c r="LA966" s="2"/>
      <c r="LB966" s="2"/>
      <c r="LC966" s="2"/>
      <c r="LD966" s="2"/>
      <c r="LE966" s="2"/>
      <c r="LF966" s="2"/>
      <c r="LG966" s="2"/>
      <c r="LH966" s="2"/>
      <c r="LI966" s="2"/>
      <c r="LJ966" s="2"/>
      <c r="LK966" s="2"/>
      <c r="LL966" s="2"/>
      <c r="LM966" s="2"/>
      <c r="LN966" s="2"/>
      <c r="LO966" s="2"/>
      <c r="LP966" s="2"/>
      <c r="LQ966" s="2"/>
      <c r="LR966" s="2"/>
      <c r="LS966" s="2"/>
      <c r="LT966" s="2"/>
      <c r="LU966" s="2"/>
      <c r="LV966" s="2"/>
      <c r="LW966" s="2"/>
      <c r="LX966" s="2"/>
      <c r="LY966" s="2"/>
      <c r="LZ966" s="2"/>
      <c r="MA966" s="2"/>
      <c r="MB966" s="2"/>
      <c r="MC966" s="2"/>
      <c r="MD966" s="2"/>
      <c r="ME966" s="2"/>
      <c r="MF966" s="2"/>
      <c r="MG966" s="2"/>
      <c r="MH966" s="2"/>
      <c r="MI966" s="2"/>
      <c r="MJ966" s="2"/>
      <c r="MK966" s="2"/>
      <c r="ML966" s="2"/>
      <c r="MM966" s="2"/>
      <c r="MN966" s="2"/>
      <c r="MO966" s="2"/>
      <c r="MP966" s="2"/>
      <c r="MQ966" s="2"/>
      <c r="MR966" s="2"/>
      <c r="MS966" s="2"/>
      <c r="MT966" s="2"/>
      <c r="MU966" s="2"/>
      <c r="MV966" s="2"/>
      <c r="MW966" s="2"/>
      <c r="MX966" s="2"/>
      <c r="MY966" s="2"/>
      <c r="MZ966" s="2"/>
      <c r="NA966" s="2"/>
      <c r="NB966" s="2"/>
      <c r="NC966" s="2"/>
      <c r="ND966" s="2"/>
      <c r="NE966" s="2"/>
      <c r="NF966" s="2"/>
      <c r="NG966" s="2"/>
      <c r="NH966" s="2"/>
      <c r="NI966" s="2"/>
      <c r="NJ966" s="2"/>
      <c r="NK966" s="2"/>
      <c r="NL966" s="2"/>
      <c r="NM966" s="2"/>
      <c r="NN966" s="2"/>
      <c r="NO966" s="2"/>
      <c r="NP966" s="2"/>
      <c r="NQ966" s="2"/>
      <c r="NR966" s="2"/>
      <c r="NS966" s="2"/>
      <c r="NT966" s="2"/>
      <c r="NU966" s="2"/>
      <c r="NV966" s="2"/>
      <c r="NW966" s="2"/>
      <c r="NX966" s="2"/>
      <c r="NY966" s="2"/>
      <c r="NZ966" s="2"/>
      <c r="OA966" s="2"/>
      <c r="OB966" s="2"/>
      <c r="OC966" s="2"/>
      <c r="OD966" s="2"/>
      <c r="OE966" s="2"/>
      <c r="OF966" s="2"/>
      <c r="OG966" s="2"/>
      <c r="OH966" s="2"/>
      <c r="OI966" s="2"/>
      <c r="OJ966" s="2"/>
      <c r="OK966" s="2"/>
      <c r="OL966" s="2"/>
      <c r="OM966" s="2"/>
      <c r="ON966" s="2"/>
      <c r="OO966" s="2"/>
      <c r="OP966" s="2"/>
      <c r="OQ966" s="2"/>
      <c r="OR966" s="2"/>
      <c r="OS966" s="2"/>
      <c r="OT966" s="2"/>
      <c r="OU966" s="2"/>
      <c r="OV966" s="2"/>
      <c r="OW966" s="2"/>
      <c r="OX966" s="2"/>
      <c r="OY966" s="2"/>
      <c r="OZ966" s="2"/>
      <c r="PA966" s="2"/>
      <c r="PB966" s="2"/>
      <c r="PC966" s="2"/>
      <c r="PD966" s="2"/>
      <c r="PE966" s="2"/>
      <c r="PF966" s="2"/>
      <c r="PG966" s="2"/>
      <c r="PH966" s="2"/>
      <c r="PI966" s="2"/>
      <c r="PJ966" s="2"/>
      <c r="PK966" s="2"/>
      <c r="PL966" s="2"/>
      <c r="PM966" s="2"/>
      <c r="PN966" s="2"/>
      <c r="PO966" s="2"/>
      <c r="PP966" s="2"/>
      <c r="PQ966" s="2"/>
      <c r="PR966" s="2"/>
      <c r="PS966" s="2"/>
      <c r="PT966" s="2"/>
      <c r="PU966" s="2"/>
      <c r="PV966" s="2"/>
      <c r="PW966" s="2"/>
      <c r="PX966" s="2"/>
      <c r="PY966" s="2"/>
      <c r="PZ966" s="2"/>
      <c r="QA966" s="2"/>
      <c r="QB966" s="2"/>
      <c r="QC966" s="2"/>
      <c r="QD966" s="2"/>
      <c r="QE966" s="2"/>
      <c r="QF966" s="2"/>
      <c r="QG966" s="2"/>
      <c r="QH966" s="2"/>
      <c r="QI966" s="2"/>
      <c r="QJ966" s="2"/>
      <c r="QK966" s="2"/>
      <c r="QL966" s="2"/>
      <c r="QM966" s="2"/>
      <c r="QN966" s="2"/>
      <c r="QO966" s="2"/>
      <c r="QP966" s="2"/>
      <c r="QQ966" s="2"/>
      <c r="QR966" s="2"/>
      <c r="QS966" s="2"/>
      <c r="QT966" s="2"/>
      <c r="QU966" s="2"/>
      <c r="QV966" s="2"/>
      <c r="QW966" s="2"/>
      <c r="QX966" s="2"/>
      <c r="QY966" s="2"/>
      <c r="QZ966" s="2"/>
      <c r="RA966" s="2"/>
      <c r="RB966" s="2"/>
      <c r="RC966" s="2"/>
      <c r="RD966" s="2"/>
      <c r="RE966" s="2"/>
      <c r="RF966" s="2"/>
      <c r="RG966" s="2"/>
      <c r="RH966" s="2"/>
      <c r="RI966" s="2"/>
      <c r="RJ966" s="2"/>
      <c r="RK966" s="2"/>
      <c r="RL966" s="2"/>
      <c r="RM966" s="2"/>
      <c r="RN966" s="2"/>
      <c r="RO966" s="2"/>
      <c r="RP966" s="2"/>
      <c r="RQ966" s="2"/>
      <c r="RR966" s="2"/>
      <c r="RS966" s="2"/>
      <c r="RT966" s="2"/>
      <c r="RU966" s="2"/>
      <c r="RV966" s="2"/>
      <c r="RW966" s="2"/>
      <c r="RX966" s="2"/>
      <c r="RY966" s="2"/>
      <c r="RZ966" s="2"/>
      <c r="SA966" s="2"/>
      <c r="SB966" s="2"/>
      <c r="SC966" s="2"/>
      <c r="SD966" s="2"/>
      <c r="SE966" s="2"/>
      <c r="SF966" s="2"/>
      <c r="SG966" s="2"/>
      <c r="SH966" s="2"/>
      <c r="SI966" s="2"/>
      <c r="SJ966" s="2"/>
      <c r="SK966" s="2"/>
      <c r="SL966" s="2"/>
      <c r="SM966" s="2"/>
      <c r="SN966" s="2"/>
      <c r="SO966" s="2"/>
      <c r="SP966" s="2"/>
      <c r="SQ966" s="2"/>
      <c r="SR966" s="2"/>
      <c r="SS966" s="2"/>
      <c r="ST966" s="2"/>
      <c r="SU966" s="2"/>
      <c r="SV966" s="2"/>
      <c r="SW966" s="2"/>
      <c r="SX966" s="2"/>
      <c r="SY966" s="2"/>
      <c r="SZ966" s="2"/>
      <c r="TA966" s="2"/>
      <c r="TB966" s="2"/>
      <c r="TC966" s="2"/>
      <c r="TD966" s="2"/>
      <c r="TE966" s="2"/>
      <c r="TF966" s="2"/>
      <c r="TG966" s="2"/>
      <c r="TH966" s="2"/>
      <c r="TI966" s="2"/>
      <c r="TJ966" s="2"/>
      <c r="TK966" s="2"/>
      <c r="TL966" s="2"/>
      <c r="TM966" s="2"/>
      <c r="TN966" s="2"/>
      <c r="TO966" s="2"/>
      <c r="TP966" s="2"/>
      <c r="TQ966" s="2"/>
      <c r="TR966" s="2"/>
      <c r="TS966" s="2"/>
      <c r="TT966" s="2"/>
      <c r="TU966" s="2"/>
      <c r="TV966" s="2"/>
      <c r="TW966" s="2"/>
      <c r="TX966" s="2"/>
      <c r="TY966" s="2"/>
      <c r="TZ966" s="2"/>
      <c r="UA966" s="2"/>
      <c r="UB966" s="2"/>
      <c r="UC966" s="2"/>
      <c r="UD966" s="2"/>
      <c r="UE966" s="2"/>
      <c r="UF966" s="2"/>
      <c r="UG966" s="2"/>
      <c r="UH966" s="2"/>
      <c r="UI966" s="2"/>
      <c r="UJ966" s="2"/>
      <c r="UK966" s="2"/>
      <c r="UL966" s="2"/>
      <c r="UM966" s="2"/>
      <c r="UN966" s="2"/>
      <c r="UO966" s="2"/>
      <c r="UP966" s="2"/>
      <c r="UQ966" s="2"/>
      <c r="UR966" s="2"/>
      <c r="US966" s="2"/>
      <c r="UT966" s="2"/>
      <c r="UU966" s="2"/>
      <c r="UV966" s="2"/>
      <c r="UW966" s="2"/>
      <c r="UX966" s="2"/>
      <c r="UY966" s="2"/>
      <c r="UZ966" s="2"/>
      <c r="VA966" s="2"/>
      <c r="VB966" s="2"/>
      <c r="VC966" s="2"/>
      <c r="VD966" s="2"/>
      <c r="VE966" s="2"/>
      <c r="VF966" s="2"/>
      <c r="VG966" s="2"/>
      <c r="VH966" s="2"/>
      <c r="VI966" s="2"/>
      <c r="VJ966" s="2"/>
      <c r="VK966" s="2"/>
      <c r="VL966" s="2"/>
      <c r="VM966" s="2"/>
      <c r="VN966" s="2"/>
      <c r="VO966" s="2"/>
      <c r="VP966" s="2"/>
      <c r="VQ966" s="2"/>
      <c r="VR966" s="2"/>
      <c r="VS966" s="2"/>
      <c r="VT966" s="2"/>
      <c r="VU966" s="2"/>
      <c r="VV966" s="2"/>
      <c r="VW966" s="2"/>
      <c r="VX966" s="2"/>
      <c r="VY966" s="2"/>
      <c r="VZ966" s="2"/>
      <c r="WA966" s="2"/>
      <c r="WB966" s="2"/>
      <c r="WC966" s="2"/>
      <c r="WD966" s="2"/>
      <c r="WE966" s="2"/>
      <c r="WF966" s="2"/>
      <c r="WG966" s="2"/>
      <c r="WH966" s="2"/>
      <c r="WI966" s="2"/>
      <c r="WJ966" s="2"/>
      <c r="WK966" s="2"/>
      <c r="WL966" s="2"/>
      <c r="WM966" s="2"/>
      <c r="WN966" s="2"/>
      <c r="WO966" s="2"/>
      <c r="WP966" s="2"/>
      <c r="WQ966" s="2"/>
      <c r="WR966" s="2"/>
      <c r="WS966" s="2"/>
      <c r="WT966" s="2"/>
      <c r="WU966" s="2"/>
      <c r="WV966" s="2"/>
      <c r="WW966" s="2"/>
      <c r="WX966" s="2"/>
      <c r="WY966" s="2"/>
      <c r="WZ966" s="2"/>
      <c r="XA966" s="2"/>
      <c r="XB966" s="2"/>
      <c r="XC966" s="2"/>
      <c r="XD966" s="2"/>
      <c r="XE966" s="2"/>
      <c r="XF966" s="2"/>
      <c r="XG966" s="2"/>
      <c r="XH966" s="2"/>
      <c r="XI966" s="2"/>
      <c r="XJ966" s="2"/>
      <c r="XK966" s="2"/>
      <c r="XL966" s="2"/>
      <c r="XM966" s="2"/>
      <c r="XN966" s="2"/>
      <c r="XO966" s="2"/>
      <c r="XP966" s="2"/>
      <c r="XQ966" s="2"/>
      <c r="XR966" s="2"/>
      <c r="XS966" s="2"/>
      <c r="XT966" s="2"/>
      <c r="XU966" s="2"/>
      <c r="XV966" s="2"/>
      <c r="XW966" s="2"/>
      <c r="XX966" s="2"/>
      <c r="XY966" s="2"/>
      <c r="XZ966" s="2"/>
      <c r="YA966" s="2"/>
      <c r="YB966" s="2"/>
      <c r="YC966" s="2"/>
      <c r="YD966" s="2"/>
      <c r="YE966" s="2"/>
      <c r="YF966" s="2"/>
      <c r="YG966" s="2"/>
      <c r="YH966" s="2"/>
      <c r="YI966" s="2"/>
      <c r="YJ966" s="2"/>
      <c r="YK966" s="2"/>
      <c r="YL966" s="2"/>
      <c r="YM966" s="2"/>
      <c r="YN966" s="2"/>
      <c r="YO966" s="2"/>
      <c r="YP966" s="2"/>
      <c r="YQ966" s="2"/>
      <c r="YR966" s="2"/>
      <c r="YS966" s="2"/>
      <c r="YT966" s="2"/>
      <c r="YU966" s="2"/>
      <c r="YV966" s="2"/>
      <c r="YW966" s="2"/>
      <c r="YX966" s="2"/>
      <c r="YY966" s="2"/>
      <c r="YZ966" s="2"/>
      <c r="ZA966" s="2"/>
      <c r="ZB966" s="2"/>
      <c r="ZC966" s="2"/>
      <c r="ZD966" s="2"/>
      <c r="ZE966" s="2"/>
      <c r="ZF966" s="2"/>
      <c r="ZG966" s="2"/>
      <c r="ZH966" s="2"/>
      <c r="ZI966" s="2"/>
      <c r="ZJ966" s="2"/>
      <c r="ZK966" s="2"/>
      <c r="ZL966" s="2"/>
      <c r="ZM966" s="2"/>
      <c r="ZN966" s="2"/>
      <c r="ZO966" s="2"/>
      <c r="ZP966" s="2"/>
      <c r="ZQ966" s="2"/>
      <c r="ZR966" s="2"/>
      <c r="ZS966" s="2"/>
      <c r="ZT966" s="2"/>
      <c r="ZU966" s="2"/>
      <c r="ZV966" s="2"/>
      <c r="ZW966" s="2"/>
      <c r="ZX966" s="2"/>
      <c r="ZY966" s="2"/>
      <c r="ZZ966" s="2"/>
      <c r="AAA966" s="2"/>
      <c r="AAB966" s="2"/>
      <c r="AAC966" s="2"/>
      <c r="AAD966" s="2"/>
      <c r="AAE966" s="2"/>
      <c r="AAF966" s="2"/>
      <c r="AAG966" s="2"/>
      <c r="AAH966" s="2"/>
      <c r="AAI966" s="2"/>
      <c r="AAJ966" s="2"/>
      <c r="AAK966" s="2"/>
      <c r="AAL966" s="2"/>
      <c r="AAM966" s="2"/>
      <c r="AAN966" s="2"/>
      <c r="AAO966" s="2"/>
      <c r="AAP966" s="2"/>
      <c r="AAQ966" s="2"/>
      <c r="AAR966" s="2"/>
      <c r="AAS966" s="2"/>
      <c r="AAT966" s="2"/>
      <c r="AAU966" s="2"/>
      <c r="AAV966" s="2"/>
      <c r="AAW966" s="2"/>
      <c r="AAX966" s="2"/>
      <c r="AAY966" s="2"/>
      <c r="AAZ966" s="2"/>
      <c r="ABA966" s="2"/>
      <c r="ABB966" s="2"/>
      <c r="ABC966" s="2"/>
      <c r="ABD966" s="2"/>
      <c r="ABE966" s="2"/>
      <c r="ABF966" s="2"/>
      <c r="ABG966" s="2"/>
      <c r="ABH966" s="2"/>
      <c r="ABI966" s="2"/>
      <c r="ABJ966" s="2"/>
      <c r="ABK966" s="2"/>
      <c r="ABL966" s="2"/>
      <c r="ABM966" s="2"/>
      <c r="ABN966" s="2"/>
      <c r="ABO966" s="2"/>
      <c r="ABP966" s="2"/>
      <c r="ABQ966" s="2"/>
      <c r="ABR966" s="2"/>
      <c r="ABS966" s="2"/>
      <c r="ABT966" s="2"/>
      <c r="ABU966" s="2"/>
      <c r="ABV966" s="2"/>
      <c r="ABW966" s="2"/>
      <c r="ABX966" s="2"/>
      <c r="ABY966" s="2"/>
      <c r="ABZ966" s="2"/>
      <c r="ACA966" s="2"/>
      <c r="ACB966" s="2"/>
      <c r="ACC966" s="2"/>
      <c r="ACD966" s="2"/>
      <c r="ACE966" s="2"/>
      <c r="ACF966" s="2"/>
      <c r="ACG966" s="2"/>
      <c r="ACH966" s="2"/>
      <c r="ACI966" s="2"/>
      <c r="ACJ966" s="2"/>
      <c r="ACK966" s="2"/>
      <c r="ACL966" s="2"/>
      <c r="ACM966" s="2"/>
      <c r="ACN966" s="2"/>
      <c r="ACO966" s="2"/>
      <c r="ACP966" s="2"/>
      <c r="ACQ966" s="2"/>
      <c r="ACR966" s="2"/>
      <c r="ACS966" s="2"/>
      <c r="ACT966" s="2"/>
      <c r="ACU966" s="2"/>
      <c r="ACV966" s="2"/>
      <c r="ACW966" s="2"/>
      <c r="ACX966" s="2"/>
      <c r="ACY966" s="2"/>
      <c r="ACZ966" s="2"/>
      <c r="ADA966" s="2"/>
      <c r="ADB966" s="2"/>
      <c r="ADC966" s="2"/>
      <c r="ADD966" s="2"/>
      <c r="ADE966" s="2"/>
      <c r="ADF966" s="2"/>
      <c r="ADG966" s="2"/>
      <c r="ADH966" s="2"/>
      <c r="ADI966" s="2"/>
      <c r="ADJ966" s="2"/>
      <c r="ADK966" s="2"/>
      <c r="ADL966" s="2"/>
      <c r="ADM966" s="2"/>
      <c r="ADN966" s="2"/>
      <c r="ADO966" s="2"/>
      <c r="ADP966" s="2"/>
      <c r="ADQ966" s="2"/>
      <c r="ADR966" s="2"/>
      <c r="ADS966" s="2"/>
      <c r="ADT966" s="2"/>
      <c r="ADU966" s="2"/>
      <c r="ADV966" s="2"/>
      <c r="ADW966" s="2"/>
      <c r="ADX966" s="2"/>
      <c r="ADY966" s="2"/>
      <c r="ADZ966" s="2"/>
      <c r="AEA966" s="2"/>
      <c r="AEB966" s="2"/>
      <c r="AEC966" s="2"/>
      <c r="AED966" s="2"/>
      <c r="AEE966" s="2"/>
      <c r="AEF966" s="2"/>
      <c r="AEG966" s="2"/>
      <c r="AEH966" s="2"/>
      <c r="AEI966" s="2"/>
      <c r="AEJ966" s="2"/>
      <c r="AEK966" s="2"/>
      <c r="AEL966" s="2"/>
      <c r="AEM966" s="2"/>
      <c r="AEN966" s="2"/>
      <c r="AEO966" s="2"/>
      <c r="AEP966" s="2"/>
      <c r="AEQ966" s="2"/>
      <c r="AER966" s="2"/>
      <c r="AES966" s="2"/>
      <c r="AET966" s="2"/>
      <c r="AEU966" s="2"/>
      <c r="AEV966" s="2"/>
      <c r="AEW966" s="2"/>
      <c r="AEX966" s="2"/>
      <c r="AEY966" s="2"/>
      <c r="AEZ966" s="2"/>
      <c r="AFA966" s="2"/>
      <c r="AFB966" s="2"/>
      <c r="AFC966" s="2"/>
      <c r="AFD966" s="2"/>
      <c r="AFE966" s="2"/>
      <c r="AFF966" s="2"/>
      <c r="AFG966" s="2"/>
      <c r="AFH966" s="2"/>
      <c r="AFI966" s="2"/>
      <c r="AFJ966" s="2"/>
      <c r="AFK966" s="2"/>
      <c r="AFL966" s="2"/>
      <c r="AFM966" s="2"/>
      <c r="AFN966" s="2"/>
      <c r="AFO966" s="2"/>
      <c r="AFP966" s="2"/>
      <c r="AFQ966" s="2"/>
      <c r="AFR966" s="2"/>
      <c r="AFS966" s="2"/>
      <c r="AFT966" s="2"/>
      <c r="AFU966" s="2"/>
      <c r="AFV966" s="2"/>
      <c r="AFW966" s="2"/>
      <c r="AFX966" s="2"/>
      <c r="AFY966" s="2"/>
      <c r="AFZ966" s="2"/>
      <c r="AGA966" s="2"/>
      <c r="AGB966" s="2"/>
      <c r="AGC966" s="2"/>
      <c r="AGD966" s="2"/>
      <c r="AGE966" s="2"/>
      <c r="AGF966" s="2"/>
      <c r="AGG966" s="2"/>
      <c r="AGH966" s="2"/>
      <c r="AGI966" s="2"/>
      <c r="AGJ966" s="2"/>
      <c r="AGK966" s="2"/>
      <c r="AGL966" s="2"/>
      <c r="AGM966" s="2"/>
      <c r="AGN966" s="2"/>
      <c r="AGO966" s="2"/>
      <c r="AGP966" s="2"/>
      <c r="AGQ966" s="2"/>
      <c r="AGR966" s="2"/>
      <c r="AGS966" s="2"/>
      <c r="AGT966" s="2"/>
      <c r="AGU966" s="2"/>
      <c r="AGV966" s="2"/>
      <c r="AGW966" s="2"/>
      <c r="AGX966" s="2"/>
      <c r="AGY966" s="2"/>
      <c r="AGZ966" s="2"/>
      <c r="AHA966" s="2"/>
      <c r="AHB966" s="2"/>
      <c r="AHC966" s="2"/>
      <c r="AHD966" s="2"/>
      <c r="AHE966" s="2"/>
      <c r="AHF966" s="2"/>
      <c r="AHG966" s="2"/>
      <c r="AHH966" s="2"/>
      <c r="AHI966" s="2"/>
      <c r="AHJ966" s="2"/>
      <c r="AHK966" s="2"/>
      <c r="AHL966" s="2"/>
      <c r="AHM966" s="2"/>
      <c r="AHN966" s="2"/>
      <c r="AHO966" s="2"/>
      <c r="AHP966" s="2"/>
      <c r="AHQ966" s="2"/>
      <c r="AHR966" s="2"/>
      <c r="AHS966" s="2"/>
      <c r="AHT966" s="2"/>
      <c r="AHU966" s="2"/>
      <c r="AHV966" s="2"/>
      <c r="AHW966" s="2"/>
      <c r="AHX966" s="2"/>
      <c r="AHY966" s="2"/>
      <c r="AHZ966" s="2"/>
      <c r="AIA966" s="2"/>
      <c r="AIB966" s="2"/>
      <c r="AIC966" s="2"/>
      <c r="AID966" s="2"/>
      <c r="AIE966" s="2"/>
      <c r="AIF966" s="2"/>
      <c r="AIG966" s="2"/>
      <c r="AIH966" s="2"/>
      <c r="AII966" s="2"/>
      <c r="AIJ966" s="2"/>
      <c r="AIK966" s="2"/>
      <c r="AIL966" s="2"/>
      <c r="AIM966" s="2"/>
      <c r="AIN966" s="2"/>
      <c r="AIO966" s="2"/>
      <c r="AIP966" s="2"/>
      <c r="AIQ966" s="2"/>
      <c r="AIR966" s="2"/>
      <c r="AIS966" s="2"/>
      <c r="AIT966" s="2"/>
      <c r="AIU966" s="2"/>
      <c r="AIV966" s="2"/>
      <c r="AIW966" s="2"/>
      <c r="AIX966" s="2"/>
      <c r="AIY966" s="2"/>
      <c r="AIZ966" s="2"/>
      <c r="AJA966" s="2"/>
      <c r="AJB966" s="2"/>
      <c r="AJC966" s="2"/>
      <c r="AJD966" s="2"/>
      <c r="AJE966" s="2"/>
      <c r="AJF966" s="2"/>
      <c r="AJG966" s="2"/>
      <c r="AJH966" s="2"/>
      <c r="AJI966" s="2"/>
      <c r="AJJ966" s="2"/>
      <c r="AJK966" s="2"/>
      <c r="AJL966" s="2"/>
      <c r="AJM966" s="2"/>
      <c r="AJN966" s="2"/>
      <c r="AJO966" s="2"/>
      <c r="AJP966" s="2"/>
      <c r="AJQ966" s="2"/>
      <c r="AJR966" s="2"/>
      <c r="AJS966" s="2"/>
      <c r="AJT966" s="2"/>
      <c r="AJU966" s="2"/>
      <c r="AJV966" s="2"/>
      <c r="AJW966" s="2"/>
      <c r="AJX966" s="2"/>
      <c r="AJY966" s="2"/>
      <c r="AJZ966" s="2"/>
      <c r="AKA966" s="2"/>
      <c r="AKB966" s="2"/>
      <c r="AKC966" s="2"/>
      <c r="AKD966" s="2"/>
      <c r="AKE966" s="2"/>
      <c r="AKF966" s="2"/>
      <c r="AKG966" s="2"/>
      <c r="AKH966" s="2"/>
      <c r="AKI966" s="2"/>
      <c r="AKJ966" s="2"/>
      <c r="AKK966" s="2"/>
      <c r="AKL966" s="2"/>
      <c r="AKM966" s="2"/>
      <c r="AKN966" s="2"/>
      <c r="AKO966" s="2"/>
      <c r="AKP966" s="2"/>
      <c r="AKQ966" s="2"/>
      <c r="AKR966" s="2"/>
      <c r="AKS966" s="2"/>
      <c r="AKT966" s="2"/>
      <c r="AKU966" s="2"/>
      <c r="AKV966" s="2"/>
      <c r="AKW966" s="2"/>
      <c r="AKX966" s="2"/>
      <c r="AKY966" s="2"/>
      <c r="AKZ966" s="2"/>
      <c r="ALA966" s="2"/>
      <c r="ALB966" s="2"/>
      <c r="ALC966" s="2"/>
      <c r="ALD966" s="2"/>
      <c r="ALE966" s="2"/>
      <c r="ALF966" s="2"/>
      <c r="ALG966" s="2"/>
      <c r="ALH966" s="2"/>
      <c r="ALI966" s="2"/>
      <c r="ALJ966" s="2"/>
      <c r="ALK966" s="2"/>
      <c r="ALL966" s="2"/>
      <c r="ALM966" s="2"/>
      <c r="ALN966" s="2"/>
      <c r="ALO966" s="2"/>
      <c r="ALP966" s="2"/>
      <c r="ALQ966" s="2"/>
      <c r="ALR966" s="2"/>
      <c r="ALS966" s="2"/>
      <c r="ALT966" s="2"/>
      <c r="ALU966" s="2"/>
      <c r="ALV966" s="2"/>
      <c r="ALW966" s="2"/>
      <c r="ALX966" s="2"/>
      <c r="ALY966" s="2"/>
      <c r="ALZ966" s="2"/>
      <c r="AMA966" s="2"/>
      <c r="AMB966" s="2"/>
      <c r="AMC966" s="2"/>
      <c r="AMD966" s="2"/>
      <c r="AME966" s="2"/>
      <c r="AMF966" s="2"/>
      <c r="AMG966" s="2"/>
      <c r="AMH966" s="2"/>
      <c r="AMI966" s="2"/>
      <c r="AMJ966" s="2"/>
    </row>
    <row r="967" s="1" customFormat="1" ht="27.75" customHeight="1" spans="1:102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  <c r="KE967" s="2"/>
      <c r="KF967" s="2"/>
      <c r="KG967" s="2"/>
      <c r="KH967" s="2"/>
      <c r="KI967" s="2"/>
      <c r="KJ967" s="2"/>
      <c r="KK967" s="2"/>
      <c r="KL967" s="2"/>
      <c r="KM967" s="2"/>
      <c r="KN967" s="2"/>
      <c r="KO967" s="2"/>
      <c r="KP967" s="2"/>
      <c r="KQ967" s="2"/>
      <c r="KR967" s="2"/>
      <c r="KS967" s="2"/>
      <c r="KT967" s="2"/>
      <c r="KU967" s="2"/>
      <c r="KV967" s="2"/>
      <c r="KW967" s="2"/>
      <c r="KX967" s="2"/>
      <c r="KY967" s="2"/>
      <c r="KZ967" s="2"/>
      <c r="LA967" s="2"/>
      <c r="LB967" s="2"/>
      <c r="LC967" s="2"/>
      <c r="LD967" s="2"/>
      <c r="LE967" s="2"/>
      <c r="LF967" s="2"/>
      <c r="LG967" s="2"/>
      <c r="LH967" s="2"/>
      <c r="LI967" s="2"/>
      <c r="LJ967" s="2"/>
      <c r="LK967" s="2"/>
      <c r="LL967" s="2"/>
      <c r="LM967" s="2"/>
      <c r="LN967" s="2"/>
      <c r="LO967" s="2"/>
      <c r="LP967" s="2"/>
      <c r="LQ967" s="2"/>
      <c r="LR967" s="2"/>
      <c r="LS967" s="2"/>
      <c r="LT967" s="2"/>
      <c r="LU967" s="2"/>
      <c r="LV967" s="2"/>
      <c r="LW967" s="2"/>
      <c r="LX967" s="2"/>
      <c r="LY967" s="2"/>
      <c r="LZ967" s="2"/>
      <c r="MA967" s="2"/>
      <c r="MB967" s="2"/>
      <c r="MC967" s="2"/>
      <c r="MD967" s="2"/>
      <c r="ME967" s="2"/>
      <c r="MF967" s="2"/>
      <c r="MG967" s="2"/>
      <c r="MH967" s="2"/>
      <c r="MI967" s="2"/>
      <c r="MJ967" s="2"/>
      <c r="MK967" s="2"/>
      <c r="ML967" s="2"/>
      <c r="MM967" s="2"/>
      <c r="MN967" s="2"/>
      <c r="MO967" s="2"/>
      <c r="MP967" s="2"/>
      <c r="MQ967" s="2"/>
      <c r="MR967" s="2"/>
      <c r="MS967" s="2"/>
      <c r="MT967" s="2"/>
      <c r="MU967" s="2"/>
      <c r="MV967" s="2"/>
      <c r="MW967" s="2"/>
      <c r="MX967" s="2"/>
      <c r="MY967" s="2"/>
      <c r="MZ967" s="2"/>
      <c r="NA967" s="2"/>
      <c r="NB967" s="2"/>
      <c r="NC967" s="2"/>
      <c r="ND967" s="2"/>
      <c r="NE967" s="2"/>
      <c r="NF967" s="2"/>
      <c r="NG967" s="2"/>
      <c r="NH967" s="2"/>
      <c r="NI967" s="2"/>
      <c r="NJ967" s="2"/>
      <c r="NK967" s="2"/>
      <c r="NL967" s="2"/>
      <c r="NM967" s="2"/>
      <c r="NN967" s="2"/>
      <c r="NO967" s="2"/>
      <c r="NP967" s="2"/>
      <c r="NQ967" s="2"/>
      <c r="NR967" s="2"/>
      <c r="NS967" s="2"/>
      <c r="NT967" s="2"/>
      <c r="NU967" s="2"/>
      <c r="NV967" s="2"/>
      <c r="NW967" s="2"/>
      <c r="NX967" s="2"/>
      <c r="NY967" s="2"/>
      <c r="NZ967" s="2"/>
      <c r="OA967" s="2"/>
      <c r="OB967" s="2"/>
      <c r="OC967" s="2"/>
      <c r="OD967" s="2"/>
      <c r="OE967" s="2"/>
      <c r="OF967" s="2"/>
      <c r="OG967" s="2"/>
      <c r="OH967" s="2"/>
      <c r="OI967" s="2"/>
      <c r="OJ967" s="2"/>
      <c r="OK967" s="2"/>
      <c r="OL967" s="2"/>
      <c r="OM967" s="2"/>
      <c r="ON967" s="2"/>
      <c r="OO967" s="2"/>
      <c r="OP967" s="2"/>
      <c r="OQ967" s="2"/>
      <c r="OR967" s="2"/>
      <c r="OS967" s="2"/>
      <c r="OT967" s="2"/>
      <c r="OU967" s="2"/>
      <c r="OV967" s="2"/>
      <c r="OW967" s="2"/>
      <c r="OX967" s="2"/>
      <c r="OY967" s="2"/>
      <c r="OZ967" s="2"/>
      <c r="PA967" s="2"/>
      <c r="PB967" s="2"/>
      <c r="PC967" s="2"/>
      <c r="PD967" s="2"/>
      <c r="PE967" s="2"/>
      <c r="PF967" s="2"/>
      <c r="PG967" s="2"/>
      <c r="PH967" s="2"/>
      <c r="PI967" s="2"/>
      <c r="PJ967" s="2"/>
      <c r="PK967" s="2"/>
      <c r="PL967" s="2"/>
      <c r="PM967" s="2"/>
      <c r="PN967" s="2"/>
      <c r="PO967" s="2"/>
      <c r="PP967" s="2"/>
      <c r="PQ967" s="2"/>
      <c r="PR967" s="2"/>
      <c r="PS967" s="2"/>
      <c r="PT967" s="2"/>
      <c r="PU967" s="2"/>
      <c r="PV967" s="2"/>
      <c r="PW967" s="2"/>
      <c r="PX967" s="2"/>
      <c r="PY967" s="2"/>
      <c r="PZ967" s="2"/>
      <c r="QA967" s="2"/>
      <c r="QB967" s="2"/>
      <c r="QC967" s="2"/>
      <c r="QD967" s="2"/>
      <c r="QE967" s="2"/>
      <c r="QF967" s="2"/>
      <c r="QG967" s="2"/>
      <c r="QH967" s="2"/>
      <c r="QI967" s="2"/>
      <c r="QJ967" s="2"/>
      <c r="QK967" s="2"/>
      <c r="QL967" s="2"/>
      <c r="QM967" s="2"/>
      <c r="QN967" s="2"/>
      <c r="QO967" s="2"/>
      <c r="QP967" s="2"/>
      <c r="QQ967" s="2"/>
      <c r="QR967" s="2"/>
      <c r="QS967" s="2"/>
      <c r="QT967" s="2"/>
      <c r="QU967" s="2"/>
      <c r="QV967" s="2"/>
      <c r="QW967" s="2"/>
      <c r="QX967" s="2"/>
      <c r="QY967" s="2"/>
      <c r="QZ967" s="2"/>
      <c r="RA967" s="2"/>
      <c r="RB967" s="2"/>
      <c r="RC967" s="2"/>
      <c r="RD967" s="2"/>
      <c r="RE967" s="2"/>
      <c r="RF967" s="2"/>
      <c r="RG967" s="2"/>
      <c r="RH967" s="2"/>
      <c r="RI967" s="2"/>
      <c r="RJ967" s="2"/>
      <c r="RK967" s="2"/>
      <c r="RL967" s="2"/>
      <c r="RM967" s="2"/>
      <c r="RN967" s="2"/>
      <c r="RO967" s="2"/>
      <c r="RP967" s="2"/>
      <c r="RQ967" s="2"/>
      <c r="RR967" s="2"/>
      <c r="RS967" s="2"/>
      <c r="RT967" s="2"/>
      <c r="RU967" s="2"/>
      <c r="RV967" s="2"/>
      <c r="RW967" s="2"/>
      <c r="RX967" s="2"/>
      <c r="RY967" s="2"/>
      <c r="RZ967" s="2"/>
      <c r="SA967" s="2"/>
      <c r="SB967" s="2"/>
      <c r="SC967" s="2"/>
      <c r="SD967" s="2"/>
      <c r="SE967" s="2"/>
      <c r="SF967" s="2"/>
      <c r="SG967" s="2"/>
      <c r="SH967" s="2"/>
      <c r="SI967" s="2"/>
      <c r="SJ967" s="2"/>
      <c r="SK967" s="2"/>
      <c r="SL967" s="2"/>
      <c r="SM967" s="2"/>
      <c r="SN967" s="2"/>
      <c r="SO967" s="2"/>
      <c r="SP967" s="2"/>
      <c r="SQ967" s="2"/>
      <c r="SR967" s="2"/>
      <c r="SS967" s="2"/>
      <c r="ST967" s="2"/>
      <c r="SU967" s="2"/>
      <c r="SV967" s="2"/>
      <c r="SW967" s="2"/>
      <c r="SX967" s="2"/>
      <c r="SY967" s="2"/>
      <c r="SZ967" s="2"/>
      <c r="TA967" s="2"/>
      <c r="TB967" s="2"/>
      <c r="TC967" s="2"/>
      <c r="TD967" s="2"/>
      <c r="TE967" s="2"/>
      <c r="TF967" s="2"/>
      <c r="TG967" s="2"/>
      <c r="TH967" s="2"/>
      <c r="TI967" s="2"/>
      <c r="TJ967" s="2"/>
      <c r="TK967" s="2"/>
      <c r="TL967" s="2"/>
      <c r="TM967" s="2"/>
      <c r="TN967" s="2"/>
      <c r="TO967" s="2"/>
      <c r="TP967" s="2"/>
      <c r="TQ967" s="2"/>
      <c r="TR967" s="2"/>
      <c r="TS967" s="2"/>
      <c r="TT967" s="2"/>
      <c r="TU967" s="2"/>
      <c r="TV967" s="2"/>
      <c r="TW967" s="2"/>
      <c r="TX967" s="2"/>
      <c r="TY967" s="2"/>
      <c r="TZ967" s="2"/>
      <c r="UA967" s="2"/>
      <c r="UB967" s="2"/>
      <c r="UC967" s="2"/>
      <c r="UD967" s="2"/>
      <c r="UE967" s="2"/>
      <c r="UF967" s="2"/>
      <c r="UG967" s="2"/>
      <c r="UH967" s="2"/>
      <c r="UI967" s="2"/>
      <c r="UJ967" s="2"/>
      <c r="UK967" s="2"/>
      <c r="UL967" s="2"/>
      <c r="UM967" s="2"/>
      <c r="UN967" s="2"/>
      <c r="UO967" s="2"/>
      <c r="UP967" s="2"/>
      <c r="UQ967" s="2"/>
      <c r="UR967" s="2"/>
      <c r="US967" s="2"/>
      <c r="UT967" s="2"/>
      <c r="UU967" s="2"/>
      <c r="UV967" s="2"/>
      <c r="UW967" s="2"/>
      <c r="UX967" s="2"/>
      <c r="UY967" s="2"/>
      <c r="UZ967" s="2"/>
      <c r="VA967" s="2"/>
      <c r="VB967" s="2"/>
      <c r="VC967" s="2"/>
      <c r="VD967" s="2"/>
      <c r="VE967" s="2"/>
      <c r="VF967" s="2"/>
      <c r="VG967" s="2"/>
      <c r="VH967" s="2"/>
      <c r="VI967" s="2"/>
      <c r="VJ967" s="2"/>
      <c r="VK967" s="2"/>
      <c r="VL967" s="2"/>
      <c r="VM967" s="2"/>
      <c r="VN967" s="2"/>
      <c r="VO967" s="2"/>
      <c r="VP967" s="2"/>
      <c r="VQ967" s="2"/>
      <c r="VR967" s="2"/>
      <c r="VS967" s="2"/>
      <c r="VT967" s="2"/>
      <c r="VU967" s="2"/>
      <c r="VV967" s="2"/>
      <c r="VW967" s="2"/>
      <c r="VX967" s="2"/>
      <c r="VY967" s="2"/>
      <c r="VZ967" s="2"/>
      <c r="WA967" s="2"/>
      <c r="WB967" s="2"/>
      <c r="WC967" s="2"/>
      <c r="WD967" s="2"/>
      <c r="WE967" s="2"/>
      <c r="WF967" s="2"/>
      <c r="WG967" s="2"/>
      <c r="WH967" s="2"/>
      <c r="WI967" s="2"/>
      <c r="WJ967" s="2"/>
      <c r="WK967" s="2"/>
      <c r="WL967" s="2"/>
      <c r="WM967" s="2"/>
      <c r="WN967" s="2"/>
      <c r="WO967" s="2"/>
      <c r="WP967" s="2"/>
      <c r="WQ967" s="2"/>
      <c r="WR967" s="2"/>
      <c r="WS967" s="2"/>
      <c r="WT967" s="2"/>
      <c r="WU967" s="2"/>
      <c r="WV967" s="2"/>
      <c r="WW967" s="2"/>
      <c r="WX967" s="2"/>
      <c r="WY967" s="2"/>
      <c r="WZ967" s="2"/>
      <c r="XA967" s="2"/>
      <c r="XB967" s="2"/>
      <c r="XC967" s="2"/>
      <c r="XD967" s="2"/>
      <c r="XE967" s="2"/>
      <c r="XF967" s="2"/>
      <c r="XG967" s="2"/>
      <c r="XH967" s="2"/>
      <c r="XI967" s="2"/>
      <c r="XJ967" s="2"/>
      <c r="XK967" s="2"/>
      <c r="XL967" s="2"/>
      <c r="XM967" s="2"/>
      <c r="XN967" s="2"/>
      <c r="XO967" s="2"/>
      <c r="XP967" s="2"/>
      <c r="XQ967" s="2"/>
      <c r="XR967" s="2"/>
      <c r="XS967" s="2"/>
      <c r="XT967" s="2"/>
      <c r="XU967" s="2"/>
      <c r="XV967" s="2"/>
      <c r="XW967" s="2"/>
      <c r="XX967" s="2"/>
      <c r="XY967" s="2"/>
      <c r="XZ967" s="2"/>
      <c r="YA967" s="2"/>
      <c r="YB967" s="2"/>
      <c r="YC967" s="2"/>
      <c r="YD967" s="2"/>
      <c r="YE967" s="2"/>
      <c r="YF967" s="2"/>
      <c r="YG967" s="2"/>
      <c r="YH967" s="2"/>
      <c r="YI967" s="2"/>
      <c r="YJ967" s="2"/>
      <c r="YK967" s="2"/>
      <c r="YL967" s="2"/>
      <c r="YM967" s="2"/>
      <c r="YN967" s="2"/>
      <c r="YO967" s="2"/>
      <c r="YP967" s="2"/>
      <c r="YQ967" s="2"/>
      <c r="YR967" s="2"/>
      <c r="YS967" s="2"/>
      <c r="YT967" s="2"/>
      <c r="YU967" s="2"/>
      <c r="YV967" s="2"/>
      <c r="YW967" s="2"/>
      <c r="YX967" s="2"/>
      <c r="YY967" s="2"/>
      <c r="YZ967" s="2"/>
      <c r="ZA967" s="2"/>
      <c r="ZB967" s="2"/>
      <c r="ZC967" s="2"/>
      <c r="ZD967" s="2"/>
      <c r="ZE967" s="2"/>
      <c r="ZF967" s="2"/>
      <c r="ZG967" s="2"/>
      <c r="ZH967" s="2"/>
      <c r="ZI967" s="2"/>
      <c r="ZJ967" s="2"/>
      <c r="ZK967" s="2"/>
      <c r="ZL967" s="2"/>
      <c r="ZM967" s="2"/>
      <c r="ZN967" s="2"/>
      <c r="ZO967" s="2"/>
      <c r="ZP967" s="2"/>
      <c r="ZQ967" s="2"/>
      <c r="ZR967" s="2"/>
      <c r="ZS967" s="2"/>
      <c r="ZT967" s="2"/>
      <c r="ZU967" s="2"/>
      <c r="ZV967" s="2"/>
      <c r="ZW967" s="2"/>
      <c r="ZX967" s="2"/>
      <c r="ZY967" s="2"/>
      <c r="ZZ967" s="2"/>
      <c r="AAA967" s="2"/>
      <c r="AAB967" s="2"/>
      <c r="AAC967" s="2"/>
      <c r="AAD967" s="2"/>
      <c r="AAE967" s="2"/>
      <c r="AAF967" s="2"/>
      <c r="AAG967" s="2"/>
      <c r="AAH967" s="2"/>
      <c r="AAI967" s="2"/>
      <c r="AAJ967" s="2"/>
      <c r="AAK967" s="2"/>
      <c r="AAL967" s="2"/>
      <c r="AAM967" s="2"/>
      <c r="AAN967" s="2"/>
      <c r="AAO967" s="2"/>
      <c r="AAP967" s="2"/>
      <c r="AAQ967" s="2"/>
      <c r="AAR967" s="2"/>
      <c r="AAS967" s="2"/>
      <c r="AAT967" s="2"/>
      <c r="AAU967" s="2"/>
      <c r="AAV967" s="2"/>
      <c r="AAW967" s="2"/>
      <c r="AAX967" s="2"/>
      <c r="AAY967" s="2"/>
      <c r="AAZ967" s="2"/>
      <c r="ABA967" s="2"/>
      <c r="ABB967" s="2"/>
      <c r="ABC967" s="2"/>
      <c r="ABD967" s="2"/>
      <c r="ABE967" s="2"/>
      <c r="ABF967" s="2"/>
      <c r="ABG967" s="2"/>
      <c r="ABH967" s="2"/>
      <c r="ABI967" s="2"/>
      <c r="ABJ967" s="2"/>
      <c r="ABK967" s="2"/>
      <c r="ABL967" s="2"/>
      <c r="ABM967" s="2"/>
      <c r="ABN967" s="2"/>
      <c r="ABO967" s="2"/>
      <c r="ABP967" s="2"/>
      <c r="ABQ967" s="2"/>
      <c r="ABR967" s="2"/>
      <c r="ABS967" s="2"/>
      <c r="ABT967" s="2"/>
      <c r="ABU967" s="2"/>
      <c r="ABV967" s="2"/>
      <c r="ABW967" s="2"/>
      <c r="ABX967" s="2"/>
      <c r="ABY967" s="2"/>
      <c r="ABZ967" s="2"/>
      <c r="ACA967" s="2"/>
      <c r="ACB967" s="2"/>
      <c r="ACC967" s="2"/>
      <c r="ACD967" s="2"/>
      <c r="ACE967" s="2"/>
      <c r="ACF967" s="2"/>
      <c r="ACG967" s="2"/>
      <c r="ACH967" s="2"/>
      <c r="ACI967" s="2"/>
      <c r="ACJ967" s="2"/>
      <c r="ACK967" s="2"/>
      <c r="ACL967" s="2"/>
      <c r="ACM967" s="2"/>
      <c r="ACN967" s="2"/>
      <c r="ACO967" s="2"/>
      <c r="ACP967" s="2"/>
      <c r="ACQ967" s="2"/>
      <c r="ACR967" s="2"/>
      <c r="ACS967" s="2"/>
      <c r="ACT967" s="2"/>
      <c r="ACU967" s="2"/>
      <c r="ACV967" s="2"/>
      <c r="ACW967" s="2"/>
      <c r="ACX967" s="2"/>
      <c r="ACY967" s="2"/>
      <c r="ACZ967" s="2"/>
      <c r="ADA967" s="2"/>
      <c r="ADB967" s="2"/>
      <c r="ADC967" s="2"/>
      <c r="ADD967" s="2"/>
      <c r="ADE967" s="2"/>
      <c r="ADF967" s="2"/>
      <c r="ADG967" s="2"/>
      <c r="ADH967" s="2"/>
      <c r="ADI967" s="2"/>
      <c r="ADJ967" s="2"/>
      <c r="ADK967" s="2"/>
      <c r="ADL967" s="2"/>
      <c r="ADM967" s="2"/>
      <c r="ADN967" s="2"/>
      <c r="ADO967" s="2"/>
      <c r="ADP967" s="2"/>
      <c r="ADQ967" s="2"/>
      <c r="ADR967" s="2"/>
      <c r="ADS967" s="2"/>
      <c r="ADT967" s="2"/>
      <c r="ADU967" s="2"/>
      <c r="ADV967" s="2"/>
      <c r="ADW967" s="2"/>
      <c r="ADX967" s="2"/>
      <c r="ADY967" s="2"/>
      <c r="ADZ967" s="2"/>
      <c r="AEA967" s="2"/>
      <c r="AEB967" s="2"/>
      <c r="AEC967" s="2"/>
      <c r="AED967" s="2"/>
      <c r="AEE967" s="2"/>
      <c r="AEF967" s="2"/>
      <c r="AEG967" s="2"/>
      <c r="AEH967" s="2"/>
      <c r="AEI967" s="2"/>
      <c r="AEJ967" s="2"/>
      <c r="AEK967" s="2"/>
      <c r="AEL967" s="2"/>
      <c r="AEM967" s="2"/>
      <c r="AEN967" s="2"/>
      <c r="AEO967" s="2"/>
      <c r="AEP967" s="2"/>
      <c r="AEQ967" s="2"/>
      <c r="AER967" s="2"/>
      <c r="AES967" s="2"/>
      <c r="AET967" s="2"/>
      <c r="AEU967" s="2"/>
      <c r="AEV967" s="2"/>
      <c r="AEW967" s="2"/>
      <c r="AEX967" s="2"/>
      <c r="AEY967" s="2"/>
      <c r="AEZ967" s="2"/>
      <c r="AFA967" s="2"/>
      <c r="AFB967" s="2"/>
      <c r="AFC967" s="2"/>
      <c r="AFD967" s="2"/>
      <c r="AFE967" s="2"/>
      <c r="AFF967" s="2"/>
      <c r="AFG967" s="2"/>
      <c r="AFH967" s="2"/>
      <c r="AFI967" s="2"/>
      <c r="AFJ967" s="2"/>
      <c r="AFK967" s="2"/>
      <c r="AFL967" s="2"/>
      <c r="AFM967" s="2"/>
      <c r="AFN967" s="2"/>
      <c r="AFO967" s="2"/>
      <c r="AFP967" s="2"/>
      <c r="AFQ967" s="2"/>
      <c r="AFR967" s="2"/>
      <c r="AFS967" s="2"/>
      <c r="AFT967" s="2"/>
      <c r="AFU967" s="2"/>
      <c r="AFV967" s="2"/>
      <c r="AFW967" s="2"/>
      <c r="AFX967" s="2"/>
      <c r="AFY967" s="2"/>
      <c r="AFZ967" s="2"/>
      <c r="AGA967" s="2"/>
      <c r="AGB967" s="2"/>
      <c r="AGC967" s="2"/>
      <c r="AGD967" s="2"/>
      <c r="AGE967" s="2"/>
      <c r="AGF967" s="2"/>
      <c r="AGG967" s="2"/>
      <c r="AGH967" s="2"/>
      <c r="AGI967" s="2"/>
      <c r="AGJ967" s="2"/>
      <c r="AGK967" s="2"/>
      <c r="AGL967" s="2"/>
      <c r="AGM967" s="2"/>
      <c r="AGN967" s="2"/>
      <c r="AGO967" s="2"/>
      <c r="AGP967" s="2"/>
      <c r="AGQ967" s="2"/>
      <c r="AGR967" s="2"/>
      <c r="AGS967" s="2"/>
      <c r="AGT967" s="2"/>
      <c r="AGU967" s="2"/>
      <c r="AGV967" s="2"/>
      <c r="AGW967" s="2"/>
      <c r="AGX967" s="2"/>
      <c r="AGY967" s="2"/>
      <c r="AGZ967" s="2"/>
      <c r="AHA967" s="2"/>
      <c r="AHB967" s="2"/>
      <c r="AHC967" s="2"/>
      <c r="AHD967" s="2"/>
      <c r="AHE967" s="2"/>
      <c r="AHF967" s="2"/>
      <c r="AHG967" s="2"/>
      <c r="AHH967" s="2"/>
      <c r="AHI967" s="2"/>
      <c r="AHJ967" s="2"/>
      <c r="AHK967" s="2"/>
      <c r="AHL967" s="2"/>
      <c r="AHM967" s="2"/>
      <c r="AHN967" s="2"/>
      <c r="AHO967" s="2"/>
      <c r="AHP967" s="2"/>
      <c r="AHQ967" s="2"/>
      <c r="AHR967" s="2"/>
      <c r="AHS967" s="2"/>
      <c r="AHT967" s="2"/>
      <c r="AHU967" s="2"/>
      <c r="AHV967" s="2"/>
      <c r="AHW967" s="2"/>
      <c r="AHX967" s="2"/>
      <c r="AHY967" s="2"/>
      <c r="AHZ967" s="2"/>
      <c r="AIA967" s="2"/>
      <c r="AIB967" s="2"/>
      <c r="AIC967" s="2"/>
      <c r="AID967" s="2"/>
      <c r="AIE967" s="2"/>
      <c r="AIF967" s="2"/>
      <c r="AIG967" s="2"/>
      <c r="AIH967" s="2"/>
      <c r="AII967" s="2"/>
      <c r="AIJ967" s="2"/>
      <c r="AIK967" s="2"/>
      <c r="AIL967" s="2"/>
      <c r="AIM967" s="2"/>
      <c r="AIN967" s="2"/>
      <c r="AIO967" s="2"/>
      <c r="AIP967" s="2"/>
      <c r="AIQ967" s="2"/>
      <c r="AIR967" s="2"/>
      <c r="AIS967" s="2"/>
      <c r="AIT967" s="2"/>
      <c r="AIU967" s="2"/>
      <c r="AIV967" s="2"/>
      <c r="AIW967" s="2"/>
      <c r="AIX967" s="2"/>
      <c r="AIY967" s="2"/>
      <c r="AIZ967" s="2"/>
      <c r="AJA967" s="2"/>
      <c r="AJB967" s="2"/>
      <c r="AJC967" s="2"/>
      <c r="AJD967" s="2"/>
      <c r="AJE967" s="2"/>
      <c r="AJF967" s="2"/>
      <c r="AJG967" s="2"/>
      <c r="AJH967" s="2"/>
      <c r="AJI967" s="2"/>
      <c r="AJJ967" s="2"/>
      <c r="AJK967" s="2"/>
      <c r="AJL967" s="2"/>
      <c r="AJM967" s="2"/>
      <c r="AJN967" s="2"/>
      <c r="AJO967" s="2"/>
      <c r="AJP967" s="2"/>
      <c r="AJQ967" s="2"/>
      <c r="AJR967" s="2"/>
      <c r="AJS967" s="2"/>
      <c r="AJT967" s="2"/>
      <c r="AJU967" s="2"/>
      <c r="AJV967" s="2"/>
      <c r="AJW967" s="2"/>
      <c r="AJX967" s="2"/>
      <c r="AJY967" s="2"/>
      <c r="AJZ967" s="2"/>
      <c r="AKA967" s="2"/>
      <c r="AKB967" s="2"/>
      <c r="AKC967" s="2"/>
      <c r="AKD967" s="2"/>
      <c r="AKE967" s="2"/>
      <c r="AKF967" s="2"/>
      <c r="AKG967" s="2"/>
      <c r="AKH967" s="2"/>
      <c r="AKI967" s="2"/>
      <c r="AKJ967" s="2"/>
      <c r="AKK967" s="2"/>
      <c r="AKL967" s="2"/>
      <c r="AKM967" s="2"/>
      <c r="AKN967" s="2"/>
      <c r="AKO967" s="2"/>
      <c r="AKP967" s="2"/>
      <c r="AKQ967" s="2"/>
      <c r="AKR967" s="2"/>
      <c r="AKS967" s="2"/>
      <c r="AKT967" s="2"/>
      <c r="AKU967" s="2"/>
      <c r="AKV967" s="2"/>
      <c r="AKW967" s="2"/>
      <c r="AKX967" s="2"/>
      <c r="AKY967" s="2"/>
      <c r="AKZ967" s="2"/>
      <c r="ALA967" s="2"/>
      <c r="ALB967" s="2"/>
      <c r="ALC967" s="2"/>
      <c r="ALD967" s="2"/>
      <c r="ALE967" s="2"/>
      <c r="ALF967" s="2"/>
      <c r="ALG967" s="2"/>
      <c r="ALH967" s="2"/>
      <c r="ALI967" s="2"/>
      <c r="ALJ967" s="2"/>
      <c r="ALK967" s="2"/>
      <c r="ALL967" s="2"/>
      <c r="ALM967" s="2"/>
      <c r="ALN967" s="2"/>
      <c r="ALO967" s="2"/>
      <c r="ALP967" s="2"/>
      <c r="ALQ967" s="2"/>
      <c r="ALR967" s="2"/>
      <c r="ALS967" s="2"/>
      <c r="ALT967" s="2"/>
      <c r="ALU967" s="2"/>
      <c r="ALV967" s="2"/>
      <c r="ALW967" s="2"/>
      <c r="ALX967" s="2"/>
      <c r="ALY967" s="2"/>
      <c r="ALZ967" s="2"/>
      <c r="AMA967" s="2"/>
      <c r="AMB967" s="2"/>
      <c r="AMC967" s="2"/>
      <c r="AMD967" s="2"/>
      <c r="AME967" s="2"/>
      <c r="AMF967" s="2"/>
      <c r="AMG967" s="2"/>
      <c r="AMH967" s="2"/>
      <c r="AMI967" s="2"/>
      <c r="AMJ967" s="2"/>
    </row>
    <row r="968" s="1" customFormat="1" ht="27.75" customHeight="1" spans="1:102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  <c r="KE968" s="2"/>
      <c r="KF968" s="2"/>
      <c r="KG968" s="2"/>
      <c r="KH968" s="2"/>
      <c r="KI968" s="2"/>
      <c r="KJ968" s="2"/>
      <c r="KK968" s="2"/>
      <c r="KL968" s="2"/>
      <c r="KM968" s="2"/>
      <c r="KN968" s="2"/>
      <c r="KO968" s="2"/>
      <c r="KP968" s="2"/>
      <c r="KQ968" s="2"/>
      <c r="KR968" s="2"/>
      <c r="KS968" s="2"/>
      <c r="KT968" s="2"/>
      <c r="KU968" s="2"/>
      <c r="KV968" s="2"/>
      <c r="KW968" s="2"/>
      <c r="KX968" s="2"/>
      <c r="KY968" s="2"/>
      <c r="KZ968" s="2"/>
      <c r="LA968" s="2"/>
      <c r="LB968" s="2"/>
      <c r="LC968" s="2"/>
      <c r="LD968" s="2"/>
      <c r="LE968" s="2"/>
      <c r="LF968" s="2"/>
      <c r="LG968" s="2"/>
      <c r="LH968" s="2"/>
      <c r="LI968" s="2"/>
      <c r="LJ968" s="2"/>
      <c r="LK968" s="2"/>
      <c r="LL968" s="2"/>
      <c r="LM968" s="2"/>
      <c r="LN968" s="2"/>
      <c r="LO968" s="2"/>
      <c r="LP968" s="2"/>
      <c r="LQ968" s="2"/>
      <c r="LR968" s="2"/>
      <c r="LS968" s="2"/>
      <c r="LT968" s="2"/>
      <c r="LU968" s="2"/>
      <c r="LV968" s="2"/>
      <c r="LW968" s="2"/>
      <c r="LX968" s="2"/>
      <c r="LY968" s="2"/>
      <c r="LZ968" s="2"/>
      <c r="MA968" s="2"/>
      <c r="MB968" s="2"/>
      <c r="MC968" s="2"/>
      <c r="MD968" s="2"/>
      <c r="ME968" s="2"/>
      <c r="MF968" s="2"/>
      <c r="MG968" s="2"/>
      <c r="MH968" s="2"/>
      <c r="MI968" s="2"/>
      <c r="MJ968" s="2"/>
      <c r="MK968" s="2"/>
      <c r="ML968" s="2"/>
      <c r="MM968" s="2"/>
      <c r="MN968" s="2"/>
      <c r="MO968" s="2"/>
      <c r="MP968" s="2"/>
      <c r="MQ968" s="2"/>
      <c r="MR968" s="2"/>
      <c r="MS968" s="2"/>
      <c r="MT968" s="2"/>
      <c r="MU968" s="2"/>
      <c r="MV968" s="2"/>
      <c r="MW968" s="2"/>
      <c r="MX968" s="2"/>
      <c r="MY968" s="2"/>
      <c r="MZ968" s="2"/>
      <c r="NA968" s="2"/>
      <c r="NB968" s="2"/>
      <c r="NC968" s="2"/>
      <c r="ND968" s="2"/>
      <c r="NE968" s="2"/>
      <c r="NF968" s="2"/>
      <c r="NG968" s="2"/>
      <c r="NH968" s="2"/>
      <c r="NI968" s="2"/>
      <c r="NJ968" s="2"/>
      <c r="NK968" s="2"/>
      <c r="NL968" s="2"/>
      <c r="NM968" s="2"/>
      <c r="NN968" s="2"/>
      <c r="NO968" s="2"/>
      <c r="NP968" s="2"/>
      <c r="NQ968" s="2"/>
      <c r="NR968" s="2"/>
      <c r="NS968" s="2"/>
      <c r="NT968" s="2"/>
      <c r="NU968" s="2"/>
      <c r="NV968" s="2"/>
      <c r="NW968" s="2"/>
      <c r="NX968" s="2"/>
      <c r="NY968" s="2"/>
      <c r="NZ968" s="2"/>
      <c r="OA968" s="2"/>
      <c r="OB968" s="2"/>
      <c r="OC968" s="2"/>
      <c r="OD968" s="2"/>
      <c r="OE968" s="2"/>
      <c r="OF968" s="2"/>
      <c r="OG968" s="2"/>
      <c r="OH968" s="2"/>
      <c r="OI968" s="2"/>
      <c r="OJ968" s="2"/>
      <c r="OK968" s="2"/>
      <c r="OL968" s="2"/>
      <c r="OM968" s="2"/>
      <c r="ON968" s="2"/>
      <c r="OO968" s="2"/>
      <c r="OP968" s="2"/>
      <c r="OQ968" s="2"/>
      <c r="OR968" s="2"/>
      <c r="OS968" s="2"/>
      <c r="OT968" s="2"/>
      <c r="OU968" s="2"/>
      <c r="OV968" s="2"/>
      <c r="OW968" s="2"/>
      <c r="OX968" s="2"/>
      <c r="OY968" s="2"/>
      <c r="OZ968" s="2"/>
      <c r="PA968" s="2"/>
      <c r="PB968" s="2"/>
      <c r="PC968" s="2"/>
      <c r="PD968" s="2"/>
      <c r="PE968" s="2"/>
      <c r="PF968" s="2"/>
      <c r="PG968" s="2"/>
      <c r="PH968" s="2"/>
      <c r="PI968" s="2"/>
      <c r="PJ968" s="2"/>
      <c r="PK968" s="2"/>
      <c r="PL968" s="2"/>
      <c r="PM968" s="2"/>
      <c r="PN968" s="2"/>
      <c r="PO968" s="2"/>
      <c r="PP968" s="2"/>
      <c r="PQ968" s="2"/>
      <c r="PR968" s="2"/>
      <c r="PS968" s="2"/>
      <c r="PT968" s="2"/>
      <c r="PU968" s="2"/>
      <c r="PV968" s="2"/>
      <c r="PW968" s="2"/>
      <c r="PX968" s="2"/>
      <c r="PY968" s="2"/>
      <c r="PZ968" s="2"/>
      <c r="QA968" s="2"/>
      <c r="QB968" s="2"/>
      <c r="QC968" s="2"/>
      <c r="QD968" s="2"/>
      <c r="QE968" s="2"/>
      <c r="QF968" s="2"/>
      <c r="QG968" s="2"/>
      <c r="QH968" s="2"/>
      <c r="QI968" s="2"/>
      <c r="QJ968" s="2"/>
      <c r="QK968" s="2"/>
      <c r="QL968" s="2"/>
      <c r="QM968" s="2"/>
      <c r="QN968" s="2"/>
      <c r="QO968" s="2"/>
      <c r="QP968" s="2"/>
      <c r="QQ968" s="2"/>
      <c r="QR968" s="2"/>
      <c r="QS968" s="2"/>
      <c r="QT968" s="2"/>
      <c r="QU968" s="2"/>
      <c r="QV968" s="2"/>
      <c r="QW968" s="2"/>
      <c r="QX968" s="2"/>
      <c r="QY968" s="2"/>
      <c r="QZ968" s="2"/>
      <c r="RA968" s="2"/>
      <c r="RB968" s="2"/>
      <c r="RC968" s="2"/>
      <c r="RD968" s="2"/>
      <c r="RE968" s="2"/>
      <c r="RF968" s="2"/>
      <c r="RG968" s="2"/>
      <c r="RH968" s="2"/>
      <c r="RI968" s="2"/>
      <c r="RJ968" s="2"/>
      <c r="RK968" s="2"/>
      <c r="RL968" s="2"/>
      <c r="RM968" s="2"/>
      <c r="RN968" s="2"/>
      <c r="RO968" s="2"/>
      <c r="RP968" s="2"/>
      <c r="RQ968" s="2"/>
      <c r="RR968" s="2"/>
      <c r="RS968" s="2"/>
      <c r="RT968" s="2"/>
      <c r="RU968" s="2"/>
      <c r="RV968" s="2"/>
      <c r="RW968" s="2"/>
      <c r="RX968" s="2"/>
      <c r="RY968" s="2"/>
      <c r="RZ968" s="2"/>
      <c r="SA968" s="2"/>
      <c r="SB968" s="2"/>
      <c r="SC968" s="2"/>
      <c r="SD968" s="2"/>
      <c r="SE968" s="2"/>
      <c r="SF968" s="2"/>
      <c r="SG968" s="2"/>
      <c r="SH968" s="2"/>
      <c r="SI968" s="2"/>
      <c r="SJ968" s="2"/>
      <c r="SK968" s="2"/>
      <c r="SL968" s="2"/>
      <c r="SM968" s="2"/>
      <c r="SN968" s="2"/>
      <c r="SO968" s="2"/>
      <c r="SP968" s="2"/>
      <c r="SQ968" s="2"/>
      <c r="SR968" s="2"/>
      <c r="SS968" s="2"/>
      <c r="ST968" s="2"/>
      <c r="SU968" s="2"/>
      <c r="SV968" s="2"/>
      <c r="SW968" s="2"/>
      <c r="SX968" s="2"/>
      <c r="SY968" s="2"/>
      <c r="SZ968" s="2"/>
      <c r="TA968" s="2"/>
      <c r="TB968" s="2"/>
      <c r="TC968" s="2"/>
      <c r="TD968" s="2"/>
      <c r="TE968" s="2"/>
      <c r="TF968" s="2"/>
      <c r="TG968" s="2"/>
      <c r="TH968" s="2"/>
      <c r="TI968" s="2"/>
      <c r="TJ968" s="2"/>
      <c r="TK968" s="2"/>
      <c r="TL968" s="2"/>
      <c r="TM968" s="2"/>
      <c r="TN968" s="2"/>
      <c r="TO968" s="2"/>
      <c r="TP968" s="2"/>
      <c r="TQ968" s="2"/>
      <c r="TR968" s="2"/>
      <c r="TS968" s="2"/>
      <c r="TT968" s="2"/>
      <c r="TU968" s="2"/>
      <c r="TV968" s="2"/>
      <c r="TW968" s="2"/>
      <c r="TX968" s="2"/>
      <c r="TY968" s="2"/>
      <c r="TZ968" s="2"/>
      <c r="UA968" s="2"/>
      <c r="UB968" s="2"/>
      <c r="UC968" s="2"/>
      <c r="UD968" s="2"/>
      <c r="UE968" s="2"/>
      <c r="UF968" s="2"/>
      <c r="UG968" s="2"/>
      <c r="UH968" s="2"/>
      <c r="UI968" s="2"/>
      <c r="UJ968" s="2"/>
      <c r="UK968" s="2"/>
      <c r="UL968" s="2"/>
      <c r="UM968" s="2"/>
      <c r="UN968" s="2"/>
      <c r="UO968" s="2"/>
      <c r="UP968" s="2"/>
      <c r="UQ968" s="2"/>
      <c r="UR968" s="2"/>
      <c r="US968" s="2"/>
      <c r="UT968" s="2"/>
      <c r="UU968" s="2"/>
      <c r="UV968" s="2"/>
      <c r="UW968" s="2"/>
      <c r="UX968" s="2"/>
      <c r="UY968" s="2"/>
      <c r="UZ968" s="2"/>
      <c r="VA968" s="2"/>
      <c r="VB968" s="2"/>
      <c r="VC968" s="2"/>
      <c r="VD968" s="2"/>
      <c r="VE968" s="2"/>
      <c r="VF968" s="2"/>
      <c r="VG968" s="2"/>
      <c r="VH968" s="2"/>
      <c r="VI968" s="2"/>
      <c r="VJ968" s="2"/>
      <c r="VK968" s="2"/>
      <c r="VL968" s="2"/>
      <c r="VM968" s="2"/>
      <c r="VN968" s="2"/>
      <c r="VO968" s="2"/>
      <c r="VP968" s="2"/>
      <c r="VQ968" s="2"/>
      <c r="VR968" s="2"/>
      <c r="VS968" s="2"/>
      <c r="VT968" s="2"/>
      <c r="VU968" s="2"/>
      <c r="VV968" s="2"/>
      <c r="VW968" s="2"/>
      <c r="VX968" s="2"/>
      <c r="VY968" s="2"/>
      <c r="VZ968" s="2"/>
      <c r="WA968" s="2"/>
      <c r="WB968" s="2"/>
      <c r="WC968" s="2"/>
      <c r="WD968" s="2"/>
      <c r="WE968" s="2"/>
      <c r="WF968" s="2"/>
      <c r="WG968" s="2"/>
      <c r="WH968" s="2"/>
      <c r="WI968" s="2"/>
      <c r="WJ968" s="2"/>
      <c r="WK968" s="2"/>
      <c r="WL968" s="2"/>
      <c r="WM968" s="2"/>
      <c r="WN968" s="2"/>
      <c r="WO968" s="2"/>
      <c r="WP968" s="2"/>
      <c r="WQ968" s="2"/>
      <c r="WR968" s="2"/>
      <c r="WS968" s="2"/>
      <c r="WT968" s="2"/>
      <c r="WU968" s="2"/>
      <c r="WV968" s="2"/>
      <c r="WW968" s="2"/>
      <c r="WX968" s="2"/>
      <c r="WY968" s="2"/>
      <c r="WZ968" s="2"/>
      <c r="XA968" s="2"/>
      <c r="XB968" s="2"/>
      <c r="XC968" s="2"/>
      <c r="XD968" s="2"/>
      <c r="XE968" s="2"/>
      <c r="XF968" s="2"/>
      <c r="XG968" s="2"/>
      <c r="XH968" s="2"/>
      <c r="XI968" s="2"/>
      <c r="XJ968" s="2"/>
      <c r="XK968" s="2"/>
      <c r="XL968" s="2"/>
      <c r="XM968" s="2"/>
      <c r="XN968" s="2"/>
      <c r="XO968" s="2"/>
      <c r="XP968" s="2"/>
      <c r="XQ968" s="2"/>
      <c r="XR968" s="2"/>
      <c r="XS968" s="2"/>
      <c r="XT968" s="2"/>
      <c r="XU968" s="2"/>
      <c r="XV968" s="2"/>
      <c r="XW968" s="2"/>
      <c r="XX968" s="2"/>
      <c r="XY968" s="2"/>
      <c r="XZ968" s="2"/>
      <c r="YA968" s="2"/>
      <c r="YB968" s="2"/>
      <c r="YC968" s="2"/>
      <c r="YD968" s="2"/>
      <c r="YE968" s="2"/>
      <c r="YF968" s="2"/>
      <c r="YG968" s="2"/>
      <c r="YH968" s="2"/>
      <c r="YI968" s="2"/>
      <c r="YJ968" s="2"/>
      <c r="YK968" s="2"/>
      <c r="YL968" s="2"/>
      <c r="YM968" s="2"/>
      <c r="YN968" s="2"/>
      <c r="YO968" s="2"/>
      <c r="YP968" s="2"/>
      <c r="YQ968" s="2"/>
      <c r="YR968" s="2"/>
      <c r="YS968" s="2"/>
      <c r="YT968" s="2"/>
      <c r="YU968" s="2"/>
      <c r="YV968" s="2"/>
      <c r="YW968" s="2"/>
      <c r="YX968" s="2"/>
      <c r="YY968" s="2"/>
      <c r="YZ968" s="2"/>
      <c r="ZA968" s="2"/>
      <c r="ZB968" s="2"/>
      <c r="ZC968" s="2"/>
      <c r="ZD968" s="2"/>
      <c r="ZE968" s="2"/>
      <c r="ZF968" s="2"/>
      <c r="ZG968" s="2"/>
      <c r="ZH968" s="2"/>
      <c r="ZI968" s="2"/>
      <c r="ZJ968" s="2"/>
      <c r="ZK968" s="2"/>
      <c r="ZL968" s="2"/>
      <c r="ZM968" s="2"/>
      <c r="ZN968" s="2"/>
      <c r="ZO968" s="2"/>
      <c r="ZP968" s="2"/>
      <c r="ZQ968" s="2"/>
      <c r="ZR968" s="2"/>
      <c r="ZS968" s="2"/>
      <c r="ZT968" s="2"/>
      <c r="ZU968" s="2"/>
      <c r="ZV968" s="2"/>
      <c r="ZW968" s="2"/>
      <c r="ZX968" s="2"/>
      <c r="ZY968" s="2"/>
      <c r="ZZ968" s="2"/>
      <c r="AAA968" s="2"/>
      <c r="AAB968" s="2"/>
      <c r="AAC968" s="2"/>
      <c r="AAD968" s="2"/>
      <c r="AAE968" s="2"/>
      <c r="AAF968" s="2"/>
      <c r="AAG968" s="2"/>
      <c r="AAH968" s="2"/>
      <c r="AAI968" s="2"/>
      <c r="AAJ968" s="2"/>
      <c r="AAK968" s="2"/>
      <c r="AAL968" s="2"/>
      <c r="AAM968" s="2"/>
      <c r="AAN968" s="2"/>
      <c r="AAO968" s="2"/>
      <c r="AAP968" s="2"/>
      <c r="AAQ968" s="2"/>
      <c r="AAR968" s="2"/>
      <c r="AAS968" s="2"/>
      <c r="AAT968" s="2"/>
      <c r="AAU968" s="2"/>
      <c r="AAV968" s="2"/>
      <c r="AAW968" s="2"/>
      <c r="AAX968" s="2"/>
      <c r="AAY968" s="2"/>
      <c r="AAZ968" s="2"/>
      <c r="ABA968" s="2"/>
      <c r="ABB968" s="2"/>
      <c r="ABC968" s="2"/>
      <c r="ABD968" s="2"/>
      <c r="ABE968" s="2"/>
      <c r="ABF968" s="2"/>
      <c r="ABG968" s="2"/>
      <c r="ABH968" s="2"/>
      <c r="ABI968" s="2"/>
      <c r="ABJ968" s="2"/>
      <c r="ABK968" s="2"/>
      <c r="ABL968" s="2"/>
      <c r="ABM968" s="2"/>
      <c r="ABN968" s="2"/>
      <c r="ABO968" s="2"/>
      <c r="ABP968" s="2"/>
      <c r="ABQ968" s="2"/>
      <c r="ABR968" s="2"/>
      <c r="ABS968" s="2"/>
      <c r="ABT968" s="2"/>
      <c r="ABU968" s="2"/>
      <c r="ABV968" s="2"/>
      <c r="ABW968" s="2"/>
      <c r="ABX968" s="2"/>
      <c r="ABY968" s="2"/>
      <c r="ABZ968" s="2"/>
      <c r="ACA968" s="2"/>
      <c r="ACB968" s="2"/>
      <c r="ACC968" s="2"/>
      <c r="ACD968" s="2"/>
      <c r="ACE968" s="2"/>
      <c r="ACF968" s="2"/>
      <c r="ACG968" s="2"/>
      <c r="ACH968" s="2"/>
      <c r="ACI968" s="2"/>
      <c r="ACJ968" s="2"/>
      <c r="ACK968" s="2"/>
      <c r="ACL968" s="2"/>
      <c r="ACM968" s="2"/>
      <c r="ACN968" s="2"/>
      <c r="ACO968" s="2"/>
      <c r="ACP968" s="2"/>
      <c r="ACQ968" s="2"/>
      <c r="ACR968" s="2"/>
      <c r="ACS968" s="2"/>
      <c r="ACT968" s="2"/>
      <c r="ACU968" s="2"/>
      <c r="ACV968" s="2"/>
      <c r="ACW968" s="2"/>
      <c r="ACX968" s="2"/>
      <c r="ACY968" s="2"/>
      <c r="ACZ968" s="2"/>
      <c r="ADA968" s="2"/>
      <c r="ADB968" s="2"/>
      <c r="ADC968" s="2"/>
      <c r="ADD968" s="2"/>
      <c r="ADE968" s="2"/>
      <c r="ADF968" s="2"/>
      <c r="ADG968" s="2"/>
      <c r="ADH968" s="2"/>
      <c r="ADI968" s="2"/>
      <c r="ADJ968" s="2"/>
      <c r="ADK968" s="2"/>
      <c r="ADL968" s="2"/>
      <c r="ADM968" s="2"/>
      <c r="ADN968" s="2"/>
      <c r="ADO968" s="2"/>
      <c r="ADP968" s="2"/>
      <c r="ADQ968" s="2"/>
      <c r="ADR968" s="2"/>
      <c r="ADS968" s="2"/>
      <c r="ADT968" s="2"/>
      <c r="ADU968" s="2"/>
      <c r="ADV968" s="2"/>
      <c r="ADW968" s="2"/>
      <c r="ADX968" s="2"/>
      <c r="ADY968" s="2"/>
      <c r="ADZ968" s="2"/>
      <c r="AEA968" s="2"/>
      <c r="AEB968" s="2"/>
      <c r="AEC968" s="2"/>
      <c r="AED968" s="2"/>
      <c r="AEE968" s="2"/>
      <c r="AEF968" s="2"/>
      <c r="AEG968" s="2"/>
      <c r="AEH968" s="2"/>
      <c r="AEI968" s="2"/>
      <c r="AEJ968" s="2"/>
      <c r="AEK968" s="2"/>
      <c r="AEL968" s="2"/>
      <c r="AEM968" s="2"/>
      <c r="AEN968" s="2"/>
      <c r="AEO968" s="2"/>
      <c r="AEP968" s="2"/>
      <c r="AEQ968" s="2"/>
      <c r="AER968" s="2"/>
      <c r="AES968" s="2"/>
      <c r="AET968" s="2"/>
      <c r="AEU968" s="2"/>
      <c r="AEV968" s="2"/>
      <c r="AEW968" s="2"/>
      <c r="AEX968" s="2"/>
      <c r="AEY968" s="2"/>
      <c r="AEZ968" s="2"/>
      <c r="AFA968" s="2"/>
      <c r="AFB968" s="2"/>
      <c r="AFC968" s="2"/>
      <c r="AFD968" s="2"/>
      <c r="AFE968" s="2"/>
      <c r="AFF968" s="2"/>
      <c r="AFG968" s="2"/>
      <c r="AFH968" s="2"/>
      <c r="AFI968" s="2"/>
      <c r="AFJ968" s="2"/>
      <c r="AFK968" s="2"/>
      <c r="AFL968" s="2"/>
      <c r="AFM968" s="2"/>
      <c r="AFN968" s="2"/>
      <c r="AFO968" s="2"/>
      <c r="AFP968" s="2"/>
      <c r="AFQ968" s="2"/>
      <c r="AFR968" s="2"/>
      <c r="AFS968" s="2"/>
      <c r="AFT968" s="2"/>
      <c r="AFU968" s="2"/>
      <c r="AFV968" s="2"/>
      <c r="AFW968" s="2"/>
      <c r="AFX968" s="2"/>
      <c r="AFY968" s="2"/>
      <c r="AFZ968" s="2"/>
      <c r="AGA968" s="2"/>
      <c r="AGB968" s="2"/>
      <c r="AGC968" s="2"/>
      <c r="AGD968" s="2"/>
      <c r="AGE968" s="2"/>
      <c r="AGF968" s="2"/>
      <c r="AGG968" s="2"/>
      <c r="AGH968" s="2"/>
      <c r="AGI968" s="2"/>
      <c r="AGJ968" s="2"/>
      <c r="AGK968" s="2"/>
      <c r="AGL968" s="2"/>
      <c r="AGM968" s="2"/>
      <c r="AGN968" s="2"/>
      <c r="AGO968" s="2"/>
      <c r="AGP968" s="2"/>
      <c r="AGQ968" s="2"/>
      <c r="AGR968" s="2"/>
      <c r="AGS968" s="2"/>
      <c r="AGT968" s="2"/>
      <c r="AGU968" s="2"/>
      <c r="AGV968" s="2"/>
      <c r="AGW968" s="2"/>
      <c r="AGX968" s="2"/>
      <c r="AGY968" s="2"/>
      <c r="AGZ968" s="2"/>
      <c r="AHA968" s="2"/>
      <c r="AHB968" s="2"/>
      <c r="AHC968" s="2"/>
      <c r="AHD968" s="2"/>
      <c r="AHE968" s="2"/>
      <c r="AHF968" s="2"/>
      <c r="AHG968" s="2"/>
      <c r="AHH968" s="2"/>
      <c r="AHI968" s="2"/>
      <c r="AHJ968" s="2"/>
      <c r="AHK968" s="2"/>
      <c r="AHL968" s="2"/>
      <c r="AHM968" s="2"/>
      <c r="AHN968" s="2"/>
      <c r="AHO968" s="2"/>
      <c r="AHP968" s="2"/>
      <c r="AHQ968" s="2"/>
      <c r="AHR968" s="2"/>
      <c r="AHS968" s="2"/>
      <c r="AHT968" s="2"/>
      <c r="AHU968" s="2"/>
      <c r="AHV968" s="2"/>
      <c r="AHW968" s="2"/>
      <c r="AHX968" s="2"/>
      <c r="AHY968" s="2"/>
      <c r="AHZ968" s="2"/>
      <c r="AIA968" s="2"/>
      <c r="AIB968" s="2"/>
      <c r="AIC968" s="2"/>
      <c r="AID968" s="2"/>
      <c r="AIE968" s="2"/>
      <c r="AIF968" s="2"/>
      <c r="AIG968" s="2"/>
      <c r="AIH968" s="2"/>
      <c r="AII968" s="2"/>
      <c r="AIJ968" s="2"/>
      <c r="AIK968" s="2"/>
      <c r="AIL968" s="2"/>
      <c r="AIM968" s="2"/>
      <c r="AIN968" s="2"/>
      <c r="AIO968" s="2"/>
      <c r="AIP968" s="2"/>
      <c r="AIQ968" s="2"/>
      <c r="AIR968" s="2"/>
      <c r="AIS968" s="2"/>
      <c r="AIT968" s="2"/>
      <c r="AIU968" s="2"/>
      <c r="AIV968" s="2"/>
      <c r="AIW968" s="2"/>
      <c r="AIX968" s="2"/>
      <c r="AIY968" s="2"/>
      <c r="AIZ968" s="2"/>
      <c r="AJA968" s="2"/>
      <c r="AJB968" s="2"/>
      <c r="AJC968" s="2"/>
      <c r="AJD968" s="2"/>
      <c r="AJE968" s="2"/>
      <c r="AJF968" s="2"/>
      <c r="AJG968" s="2"/>
      <c r="AJH968" s="2"/>
      <c r="AJI968" s="2"/>
      <c r="AJJ968" s="2"/>
      <c r="AJK968" s="2"/>
      <c r="AJL968" s="2"/>
      <c r="AJM968" s="2"/>
      <c r="AJN968" s="2"/>
      <c r="AJO968" s="2"/>
      <c r="AJP968" s="2"/>
      <c r="AJQ968" s="2"/>
      <c r="AJR968" s="2"/>
      <c r="AJS968" s="2"/>
      <c r="AJT968" s="2"/>
      <c r="AJU968" s="2"/>
      <c r="AJV968" s="2"/>
      <c r="AJW968" s="2"/>
      <c r="AJX968" s="2"/>
      <c r="AJY968" s="2"/>
      <c r="AJZ968" s="2"/>
      <c r="AKA968" s="2"/>
      <c r="AKB968" s="2"/>
      <c r="AKC968" s="2"/>
      <c r="AKD968" s="2"/>
      <c r="AKE968" s="2"/>
      <c r="AKF968" s="2"/>
      <c r="AKG968" s="2"/>
      <c r="AKH968" s="2"/>
      <c r="AKI968" s="2"/>
      <c r="AKJ968" s="2"/>
      <c r="AKK968" s="2"/>
      <c r="AKL968" s="2"/>
      <c r="AKM968" s="2"/>
      <c r="AKN968" s="2"/>
      <c r="AKO968" s="2"/>
      <c r="AKP968" s="2"/>
      <c r="AKQ968" s="2"/>
      <c r="AKR968" s="2"/>
      <c r="AKS968" s="2"/>
      <c r="AKT968" s="2"/>
      <c r="AKU968" s="2"/>
      <c r="AKV968" s="2"/>
      <c r="AKW968" s="2"/>
      <c r="AKX968" s="2"/>
      <c r="AKY968" s="2"/>
      <c r="AKZ968" s="2"/>
      <c r="ALA968" s="2"/>
      <c r="ALB968" s="2"/>
      <c r="ALC968" s="2"/>
      <c r="ALD968" s="2"/>
      <c r="ALE968" s="2"/>
      <c r="ALF968" s="2"/>
      <c r="ALG968" s="2"/>
      <c r="ALH968" s="2"/>
      <c r="ALI968" s="2"/>
      <c r="ALJ968" s="2"/>
      <c r="ALK968" s="2"/>
      <c r="ALL968" s="2"/>
      <c r="ALM968" s="2"/>
      <c r="ALN968" s="2"/>
      <c r="ALO968" s="2"/>
      <c r="ALP968" s="2"/>
      <c r="ALQ968" s="2"/>
      <c r="ALR968" s="2"/>
      <c r="ALS968" s="2"/>
      <c r="ALT968" s="2"/>
      <c r="ALU968" s="2"/>
      <c r="ALV968" s="2"/>
      <c r="ALW968" s="2"/>
      <c r="ALX968" s="2"/>
      <c r="ALY968" s="2"/>
      <c r="ALZ968" s="2"/>
      <c r="AMA968" s="2"/>
      <c r="AMB968" s="2"/>
      <c r="AMC968" s="2"/>
      <c r="AMD968" s="2"/>
      <c r="AME968" s="2"/>
      <c r="AMF968" s="2"/>
      <c r="AMG968" s="2"/>
      <c r="AMH968" s="2"/>
      <c r="AMI968" s="2"/>
      <c r="AMJ968" s="2"/>
    </row>
    <row r="969" s="1" customFormat="1" ht="27.75" customHeight="1" spans="1:102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  <c r="KE969" s="2"/>
      <c r="KF969" s="2"/>
      <c r="KG969" s="2"/>
      <c r="KH969" s="2"/>
      <c r="KI969" s="2"/>
      <c r="KJ969" s="2"/>
      <c r="KK969" s="2"/>
      <c r="KL969" s="2"/>
      <c r="KM969" s="2"/>
      <c r="KN969" s="2"/>
      <c r="KO969" s="2"/>
      <c r="KP969" s="2"/>
      <c r="KQ969" s="2"/>
      <c r="KR969" s="2"/>
      <c r="KS969" s="2"/>
      <c r="KT969" s="2"/>
      <c r="KU969" s="2"/>
      <c r="KV969" s="2"/>
      <c r="KW969" s="2"/>
      <c r="KX969" s="2"/>
      <c r="KY969" s="2"/>
      <c r="KZ969" s="2"/>
      <c r="LA969" s="2"/>
      <c r="LB969" s="2"/>
      <c r="LC969" s="2"/>
      <c r="LD969" s="2"/>
      <c r="LE969" s="2"/>
      <c r="LF969" s="2"/>
      <c r="LG969" s="2"/>
      <c r="LH969" s="2"/>
      <c r="LI969" s="2"/>
      <c r="LJ969" s="2"/>
      <c r="LK969" s="2"/>
      <c r="LL969" s="2"/>
      <c r="LM969" s="2"/>
      <c r="LN969" s="2"/>
      <c r="LO969" s="2"/>
      <c r="LP969" s="2"/>
      <c r="LQ969" s="2"/>
      <c r="LR969" s="2"/>
      <c r="LS969" s="2"/>
      <c r="LT969" s="2"/>
      <c r="LU969" s="2"/>
      <c r="LV969" s="2"/>
      <c r="LW969" s="2"/>
      <c r="LX969" s="2"/>
      <c r="LY969" s="2"/>
      <c r="LZ969" s="2"/>
      <c r="MA969" s="2"/>
      <c r="MB969" s="2"/>
      <c r="MC969" s="2"/>
      <c r="MD969" s="2"/>
      <c r="ME969" s="2"/>
      <c r="MF969" s="2"/>
      <c r="MG969" s="2"/>
      <c r="MH969" s="2"/>
      <c r="MI969" s="2"/>
      <c r="MJ969" s="2"/>
      <c r="MK969" s="2"/>
      <c r="ML969" s="2"/>
      <c r="MM969" s="2"/>
      <c r="MN969" s="2"/>
      <c r="MO969" s="2"/>
      <c r="MP969" s="2"/>
      <c r="MQ969" s="2"/>
      <c r="MR969" s="2"/>
      <c r="MS969" s="2"/>
      <c r="MT969" s="2"/>
      <c r="MU969" s="2"/>
      <c r="MV969" s="2"/>
      <c r="MW969" s="2"/>
      <c r="MX969" s="2"/>
      <c r="MY969" s="2"/>
      <c r="MZ969" s="2"/>
      <c r="NA969" s="2"/>
      <c r="NB969" s="2"/>
      <c r="NC969" s="2"/>
      <c r="ND969" s="2"/>
      <c r="NE969" s="2"/>
      <c r="NF969" s="2"/>
      <c r="NG969" s="2"/>
      <c r="NH969" s="2"/>
      <c r="NI969" s="2"/>
      <c r="NJ969" s="2"/>
      <c r="NK969" s="2"/>
      <c r="NL969" s="2"/>
      <c r="NM969" s="2"/>
      <c r="NN969" s="2"/>
      <c r="NO969" s="2"/>
      <c r="NP969" s="2"/>
      <c r="NQ969" s="2"/>
      <c r="NR969" s="2"/>
      <c r="NS969" s="2"/>
      <c r="NT969" s="2"/>
      <c r="NU969" s="2"/>
      <c r="NV969" s="2"/>
      <c r="NW969" s="2"/>
      <c r="NX969" s="2"/>
      <c r="NY969" s="2"/>
      <c r="NZ969" s="2"/>
      <c r="OA969" s="2"/>
      <c r="OB969" s="2"/>
      <c r="OC969" s="2"/>
      <c r="OD969" s="2"/>
      <c r="OE969" s="2"/>
      <c r="OF969" s="2"/>
      <c r="OG969" s="2"/>
      <c r="OH969" s="2"/>
      <c r="OI969" s="2"/>
      <c r="OJ969" s="2"/>
      <c r="OK969" s="2"/>
      <c r="OL969" s="2"/>
      <c r="OM969" s="2"/>
      <c r="ON969" s="2"/>
      <c r="OO969" s="2"/>
      <c r="OP969" s="2"/>
      <c r="OQ969" s="2"/>
      <c r="OR969" s="2"/>
      <c r="OS969" s="2"/>
      <c r="OT969" s="2"/>
      <c r="OU969" s="2"/>
      <c r="OV969" s="2"/>
      <c r="OW969" s="2"/>
      <c r="OX969" s="2"/>
      <c r="OY969" s="2"/>
      <c r="OZ969" s="2"/>
      <c r="PA969" s="2"/>
      <c r="PB969" s="2"/>
      <c r="PC969" s="2"/>
      <c r="PD969" s="2"/>
      <c r="PE969" s="2"/>
      <c r="PF969" s="2"/>
      <c r="PG969" s="2"/>
      <c r="PH969" s="2"/>
      <c r="PI969" s="2"/>
      <c r="PJ969" s="2"/>
      <c r="PK969" s="2"/>
      <c r="PL969" s="2"/>
      <c r="PM969" s="2"/>
      <c r="PN969" s="2"/>
      <c r="PO969" s="2"/>
      <c r="PP969" s="2"/>
      <c r="PQ969" s="2"/>
      <c r="PR969" s="2"/>
      <c r="PS969" s="2"/>
      <c r="PT969" s="2"/>
      <c r="PU969" s="2"/>
      <c r="PV969" s="2"/>
      <c r="PW969" s="2"/>
      <c r="PX969" s="2"/>
      <c r="PY969" s="2"/>
      <c r="PZ969" s="2"/>
      <c r="QA969" s="2"/>
      <c r="QB969" s="2"/>
      <c r="QC969" s="2"/>
      <c r="QD969" s="2"/>
      <c r="QE969" s="2"/>
      <c r="QF969" s="2"/>
      <c r="QG969" s="2"/>
      <c r="QH969" s="2"/>
      <c r="QI969" s="2"/>
      <c r="QJ969" s="2"/>
      <c r="QK969" s="2"/>
      <c r="QL969" s="2"/>
      <c r="QM969" s="2"/>
      <c r="QN969" s="2"/>
      <c r="QO969" s="2"/>
      <c r="QP969" s="2"/>
      <c r="QQ969" s="2"/>
      <c r="QR969" s="2"/>
      <c r="QS969" s="2"/>
      <c r="QT969" s="2"/>
      <c r="QU969" s="2"/>
      <c r="QV969" s="2"/>
      <c r="QW969" s="2"/>
      <c r="QX969" s="2"/>
      <c r="QY969" s="2"/>
      <c r="QZ969" s="2"/>
      <c r="RA969" s="2"/>
      <c r="RB969" s="2"/>
      <c r="RC969" s="2"/>
      <c r="RD969" s="2"/>
      <c r="RE969" s="2"/>
      <c r="RF969" s="2"/>
      <c r="RG969" s="2"/>
      <c r="RH969" s="2"/>
      <c r="RI969" s="2"/>
      <c r="RJ969" s="2"/>
      <c r="RK969" s="2"/>
      <c r="RL969" s="2"/>
      <c r="RM969" s="2"/>
      <c r="RN969" s="2"/>
      <c r="RO969" s="2"/>
      <c r="RP969" s="2"/>
      <c r="RQ969" s="2"/>
      <c r="RR969" s="2"/>
      <c r="RS969" s="2"/>
      <c r="RT969" s="2"/>
      <c r="RU969" s="2"/>
      <c r="RV969" s="2"/>
      <c r="RW969" s="2"/>
      <c r="RX969" s="2"/>
      <c r="RY969" s="2"/>
      <c r="RZ969" s="2"/>
      <c r="SA969" s="2"/>
      <c r="SB969" s="2"/>
      <c r="SC969" s="2"/>
      <c r="SD969" s="2"/>
      <c r="SE969" s="2"/>
      <c r="SF969" s="2"/>
      <c r="SG969" s="2"/>
      <c r="SH969" s="2"/>
      <c r="SI969" s="2"/>
      <c r="SJ969" s="2"/>
      <c r="SK969" s="2"/>
      <c r="SL969" s="2"/>
      <c r="SM969" s="2"/>
      <c r="SN969" s="2"/>
      <c r="SO969" s="2"/>
      <c r="SP969" s="2"/>
      <c r="SQ969" s="2"/>
      <c r="SR969" s="2"/>
      <c r="SS969" s="2"/>
      <c r="ST969" s="2"/>
      <c r="SU969" s="2"/>
      <c r="SV969" s="2"/>
      <c r="SW969" s="2"/>
      <c r="SX969" s="2"/>
      <c r="SY969" s="2"/>
      <c r="SZ969" s="2"/>
      <c r="TA969" s="2"/>
      <c r="TB969" s="2"/>
      <c r="TC969" s="2"/>
      <c r="TD969" s="2"/>
      <c r="TE969" s="2"/>
      <c r="TF969" s="2"/>
      <c r="TG969" s="2"/>
      <c r="TH969" s="2"/>
      <c r="TI969" s="2"/>
      <c r="TJ969" s="2"/>
      <c r="TK969" s="2"/>
      <c r="TL969" s="2"/>
      <c r="TM969" s="2"/>
      <c r="TN969" s="2"/>
      <c r="TO969" s="2"/>
      <c r="TP969" s="2"/>
      <c r="TQ969" s="2"/>
      <c r="TR969" s="2"/>
      <c r="TS969" s="2"/>
      <c r="TT969" s="2"/>
      <c r="TU969" s="2"/>
      <c r="TV969" s="2"/>
      <c r="TW969" s="2"/>
      <c r="TX969" s="2"/>
      <c r="TY969" s="2"/>
      <c r="TZ969" s="2"/>
      <c r="UA969" s="2"/>
      <c r="UB969" s="2"/>
      <c r="UC969" s="2"/>
      <c r="UD969" s="2"/>
      <c r="UE969" s="2"/>
      <c r="UF969" s="2"/>
      <c r="UG969" s="2"/>
      <c r="UH969" s="2"/>
      <c r="UI969" s="2"/>
      <c r="UJ969" s="2"/>
      <c r="UK969" s="2"/>
      <c r="UL969" s="2"/>
      <c r="UM969" s="2"/>
      <c r="UN969" s="2"/>
      <c r="UO969" s="2"/>
      <c r="UP969" s="2"/>
      <c r="UQ969" s="2"/>
      <c r="UR969" s="2"/>
      <c r="US969" s="2"/>
      <c r="UT969" s="2"/>
      <c r="UU969" s="2"/>
      <c r="UV969" s="2"/>
      <c r="UW969" s="2"/>
      <c r="UX969" s="2"/>
      <c r="UY969" s="2"/>
      <c r="UZ969" s="2"/>
      <c r="VA969" s="2"/>
      <c r="VB969" s="2"/>
      <c r="VC969" s="2"/>
      <c r="VD969" s="2"/>
      <c r="VE969" s="2"/>
      <c r="VF969" s="2"/>
      <c r="VG969" s="2"/>
      <c r="VH969" s="2"/>
      <c r="VI969" s="2"/>
      <c r="VJ969" s="2"/>
      <c r="VK969" s="2"/>
      <c r="VL969" s="2"/>
      <c r="VM969" s="2"/>
      <c r="VN969" s="2"/>
      <c r="VO969" s="2"/>
      <c r="VP969" s="2"/>
      <c r="VQ969" s="2"/>
      <c r="VR969" s="2"/>
      <c r="VS969" s="2"/>
      <c r="VT969" s="2"/>
      <c r="VU969" s="2"/>
      <c r="VV969" s="2"/>
      <c r="VW969" s="2"/>
      <c r="VX969" s="2"/>
      <c r="VY969" s="2"/>
      <c r="VZ969" s="2"/>
      <c r="WA969" s="2"/>
      <c r="WB969" s="2"/>
      <c r="WC969" s="2"/>
      <c r="WD969" s="2"/>
      <c r="WE969" s="2"/>
      <c r="WF969" s="2"/>
      <c r="WG969" s="2"/>
      <c r="WH969" s="2"/>
      <c r="WI969" s="2"/>
      <c r="WJ969" s="2"/>
      <c r="WK969" s="2"/>
      <c r="WL969" s="2"/>
      <c r="WM969" s="2"/>
      <c r="WN969" s="2"/>
      <c r="WO969" s="2"/>
      <c r="WP969" s="2"/>
      <c r="WQ969" s="2"/>
      <c r="WR969" s="2"/>
      <c r="WS969" s="2"/>
      <c r="WT969" s="2"/>
      <c r="WU969" s="2"/>
      <c r="WV969" s="2"/>
      <c r="WW969" s="2"/>
      <c r="WX969" s="2"/>
      <c r="WY969" s="2"/>
      <c r="WZ969" s="2"/>
      <c r="XA969" s="2"/>
      <c r="XB969" s="2"/>
      <c r="XC969" s="2"/>
      <c r="XD969" s="2"/>
      <c r="XE969" s="2"/>
      <c r="XF969" s="2"/>
      <c r="XG969" s="2"/>
      <c r="XH969" s="2"/>
      <c r="XI969" s="2"/>
      <c r="XJ969" s="2"/>
      <c r="XK969" s="2"/>
      <c r="XL969" s="2"/>
      <c r="XM969" s="2"/>
      <c r="XN969" s="2"/>
      <c r="XO969" s="2"/>
      <c r="XP969" s="2"/>
      <c r="XQ969" s="2"/>
      <c r="XR969" s="2"/>
      <c r="XS969" s="2"/>
      <c r="XT969" s="2"/>
      <c r="XU969" s="2"/>
      <c r="XV969" s="2"/>
      <c r="XW969" s="2"/>
      <c r="XX969" s="2"/>
      <c r="XY969" s="2"/>
      <c r="XZ969" s="2"/>
      <c r="YA969" s="2"/>
      <c r="YB969" s="2"/>
      <c r="YC969" s="2"/>
      <c r="YD969" s="2"/>
      <c r="YE969" s="2"/>
      <c r="YF969" s="2"/>
      <c r="YG969" s="2"/>
      <c r="YH969" s="2"/>
      <c r="YI969" s="2"/>
      <c r="YJ969" s="2"/>
      <c r="YK969" s="2"/>
      <c r="YL969" s="2"/>
      <c r="YM969" s="2"/>
      <c r="YN969" s="2"/>
      <c r="YO969" s="2"/>
      <c r="YP969" s="2"/>
      <c r="YQ969" s="2"/>
      <c r="YR969" s="2"/>
      <c r="YS969" s="2"/>
      <c r="YT969" s="2"/>
      <c r="YU969" s="2"/>
      <c r="YV969" s="2"/>
      <c r="YW969" s="2"/>
      <c r="YX969" s="2"/>
      <c r="YY969" s="2"/>
      <c r="YZ969" s="2"/>
      <c r="ZA969" s="2"/>
      <c r="ZB969" s="2"/>
      <c r="ZC969" s="2"/>
      <c r="ZD969" s="2"/>
      <c r="ZE969" s="2"/>
      <c r="ZF969" s="2"/>
      <c r="ZG969" s="2"/>
      <c r="ZH969" s="2"/>
      <c r="ZI969" s="2"/>
      <c r="ZJ969" s="2"/>
      <c r="ZK969" s="2"/>
      <c r="ZL969" s="2"/>
      <c r="ZM969" s="2"/>
      <c r="ZN969" s="2"/>
      <c r="ZO969" s="2"/>
      <c r="ZP969" s="2"/>
      <c r="ZQ969" s="2"/>
      <c r="ZR969" s="2"/>
      <c r="ZS969" s="2"/>
      <c r="ZT969" s="2"/>
      <c r="ZU969" s="2"/>
      <c r="ZV969" s="2"/>
      <c r="ZW969" s="2"/>
      <c r="ZX969" s="2"/>
      <c r="ZY969" s="2"/>
      <c r="ZZ969" s="2"/>
      <c r="AAA969" s="2"/>
      <c r="AAB969" s="2"/>
      <c r="AAC969" s="2"/>
      <c r="AAD969" s="2"/>
      <c r="AAE969" s="2"/>
      <c r="AAF969" s="2"/>
      <c r="AAG969" s="2"/>
      <c r="AAH969" s="2"/>
      <c r="AAI969" s="2"/>
      <c r="AAJ969" s="2"/>
      <c r="AAK969" s="2"/>
      <c r="AAL969" s="2"/>
      <c r="AAM969" s="2"/>
      <c r="AAN969" s="2"/>
      <c r="AAO969" s="2"/>
      <c r="AAP969" s="2"/>
      <c r="AAQ969" s="2"/>
      <c r="AAR969" s="2"/>
      <c r="AAS969" s="2"/>
      <c r="AAT969" s="2"/>
      <c r="AAU969" s="2"/>
      <c r="AAV969" s="2"/>
      <c r="AAW969" s="2"/>
      <c r="AAX969" s="2"/>
      <c r="AAY969" s="2"/>
      <c r="AAZ969" s="2"/>
      <c r="ABA969" s="2"/>
      <c r="ABB969" s="2"/>
      <c r="ABC969" s="2"/>
      <c r="ABD969" s="2"/>
      <c r="ABE969" s="2"/>
      <c r="ABF969" s="2"/>
      <c r="ABG969" s="2"/>
      <c r="ABH969" s="2"/>
      <c r="ABI969" s="2"/>
      <c r="ABJ969" s="2"/>
      <c r="ABK969" s="2"/>
      <c r="ABL969" s="2"/>
      <c r="ABM969" s="2"/>
      <c r="ABN969" s="2"/>
      <c r="ABO969" s="2"/>
      <c r="ABP969" s="2"/>
      <c r="ABQ969" s="2"/>
      <c r="ABR969" s="2"/>
      <c r="ABS969" s="2"/>
      <c r="ABT969" s="2"/>
      <c r="ABU969" s="2"/>
      <c r="ABV969" s="2"/>
      <c r="ABW969" s="2"/>
      <c r="ABX969" s="2"/>
      <c r="ABY969" s="2"/>
      <c r="ABZ969" s="2"/>
      <c r="ACA969" s="2"/>
      <c r="ACB969" s="2"/>
      <c r="ACC969" s="2"/>
      <c r="ACD969" s="2"/>
      <c r="ACE969" s="2"/>
      <c r="ACF969" s="2"/>
      <c r="ACG969" s="2"/>
      <c r="ACH969" s="2"/>
      <c r="ACI969" s="2"/>
      <c r="ACJ969" s="2"/>
      <c r="ACK969" s="2"/>
      <c r="ACL969" s="2"/>
      <c r="ACM969" s="2"/>
      <c r="ACN969" s="2"/>
      <c r="ACO969" s="2"/>
      <c r="ACP969" s="2"/>
      <c r="ACQ969" s="2"/>
      <c r="ACR969" s="2"/>
      <c r="ACS969" s="2"/>
      <c r="ACT969" s="2"/>
      <c r="ACU969" s="2"/>
      <c r="ACV969" s="2"/>
      <c r="ACW969" s="2"/>
      <c r="ACX969" s="2"/>
      <c r="ACY969" s="2"/>
      <c r="ACZ969" s="2"/>
      <c r="ADA969" s="2"/>
      <c r="ADB969" s="2"/>
      <c r="ADC969" s="2"/>
      <c r="ADD969" s="2"/>
      <c r="ADE969" s="2"/>
      <c r="ADF969" s="2"/>
      <c r="ADG969" s="2"/>
      <c r="ADH969" s="2"/>
      <c r="ADI969" s="2"/>
      <c r="ADJ969" s="2"/>
      <c r="ADK969" s="2"/>
      <c r="ADL969" s="2"/>
      <c r="ADM969" s="2"/>
      <c r="ADN969" s="2"/>
      <c r="ADO969" s="2"/>
      <c r="ADP969" s="2"/>
      <c r="ADQ969" s="2"/>
      <c r="ADR969" s="2"/>
      <c r="ADS969" s="2"/>
      <c r="ADT969" s="2"/>
      <c r="ADU969" s="2"/>
      <c r="ADV969" s="2"/>
      <c r="ADW969" s="2"/>
      <c r="ADX969" s="2"/>
      <c r="ADY969" s="2"/>
      <c r="ADZ969" s="2"/>
      <c r="AEA969" s="2"/>
      <c r="AEB969" s="2"/>
      <c r="AEC969" s="2"/>
      <c r="AED969" s="2"/>
      <c r="AEE969" s="2"/>
      <c r="AEF969" s="2"/>
      <c r="AEG969" s="2"/>
      <c r="AEH969" s="2"/>
      <c r="AEI969" s="2"/>
      <c r="AEJ969" s="2"/>
      <c r="AEK969" s="2"/>
      <c r="AEL969" s="2"/>
      <c r="AEM969" s="2"/>
      <c r="AEN969" s="2"/>
      <c r="AEO969" s="2"/>
      <c r="AEP969" s="2"/>
      <c r="AEQ969" s="2"/>
      <c r="AER969" s="2"/>
      <c r="AES969" s="2"/>
      <c r="AET969" s="2"/>
      <c r="AEU969" s="2"/>
      <c r="AEV969" s="2"/>
      <c r="AEW969" s="2"/>
      <c r="AEX969" s="2"/>
      <c r="AEY969" s="2"/>
      <c r="AEZ969" s="2"/>
      <c r="AFA969" s="2"/>
      <c r="AFB969" s="2"/>
      <c r="AFC969" s="2"/>
      <c r="AFD969" s="2"/>
      <c r="AFE969" s="2"/>
      <c r="AFF969" s="2"/>
      <c r="AFG969" s="2"/>
      <c r="AFH969" s="2"/>
      <c r="AFI969" s="2"/>
      <c r="AFJ969" s="2"/>
      <c r="AFK969" s="2"/>
      <c r="AFL969" s="2"/>
      <c r="AFM969" s="2"/>
      <c r="AFN969" s="2"/>
      <c r="AFO969" s="2"/>
      <c r="AFP969" s="2"/>
      <c r="AFQ969" s="2"/>
      <c r="AFR969" s="2"/>
      <c r="AFS969" s="2"/>
      <c r="AFT969" s="2"/>
      <c r="AFU969" s="2"/>
      <c r="AFV969" s="2"/>
      <c r="AFW969" s="2"/>
      <c r="AFX969" s="2"/>
      <c r="AFY969" s="2"/>
      <c r="AFZ969" s="2"/>
      <c r="AGA969" s="2"/>
      <c r="AGB969" s="2"/>
      <c r="AGC969" s="2"/>
      <c r="AGD969" s="2"/>
      <c r="AGE969" s="2"/>
      <c r="AGF969" s="2"/>
      <c r="AGG969" s="2"/>
      <c r="AGH969" s="2"/>
      <c r="AGI969" s="2"/>
      <c r="AGJ969" s="2"/>
      <c r="AGK969" s="2"/>
      <c r="AGL969" s="2"/>
      <c r="AGM969" s="2"/>
      <c r="AGN969" s="2"/>
      <c r="AGO969" s="2"/>
      <c r="AGP969" s="2"/>
      <c r="AGQ969" s="2"/>
      <c r="AGR969" s="2"/>
      <c r="AGS969" s="2"/>
      <c r="AGT969" s="2"/>
      <c r="AGU969" s="2"/>
      <c r="AGV969" s="2"/>
      <c r="AGW969" s="2"/>
      <c r="AGX969" s="2"/>
      <c r="AGY969" s="2"/>
      <c r="AGZ969" s="2"/>
      <c r="AHA969" s="2"/>
      <c r="AHB969" s="2"/>
      <c r="AHC969" s="2"/>
      <c r="AHD969" s="2"/>
      <c r="AHE969" s="2"/>
      <c r="AHF969" s="2"/>
      <c r="AHG969" s="2"/>
      <c r="AHH969" s="2"/>
      <c r="AHI969" s="2"/>
      <c r="AHJ969" s="2"/>
      <c r="AHK969" s="2"/>
      <c r="AHL969" s="2"/>
      <c r="AHM969" s="2"/>
      <c r="AHN969" s="2"/>
      <c r="AHO969" s="2"/>
      <c r="AHP969" s="2"/>
      <c r="AHQ969" s="2"/>
      <c r="AHR969" s="2"/>
      <c r="AHS969" s="2"/>
      <c r="AHT969" s="2"/>
      <c r="AHU969" s="2"/>
      <c r="AHV969" s="2"/>
      <c r="AHW969" s="2"/>
      <c r="AHX969" s="2"/>
      <c r="AHY969" s="2"/>
      <c r="AHZ969" s="2"/>
      <c r="AIA969" s="2"/>
      <c r="AIB969" s="2"/>
      <c r="AIC969" s="2"/>
      <c r="AID969" s="2"/>
      <c r="AIE969" s="2"/>
      <c r="AIF969" s="2"/>
      <c r="AIG969" s="2"/>
      <c r="AIH969" s="2"/>
      <c r="AII969" s="2"/>
      <c r="AIJ969" s="2"/>
      <c r="AIK969" s="2"/>
      <c r="AIL969" s="2"/>
      <c r="AIM969" s="2"/>
      <c r="AIN969" s="2"/>
      <c r="AIO969" s="2"/>
      <c r="AIP969" s="2"/>
      <c r="AIQ969" s="2"/>
      <c r="AIR969" s="2"/>
      <c r="AIS969" s="2"/>
      <c r="AIT969" s="2"/>
      <c r="AIU969" s="2"/>
      <c r="AIV969" s="2"/>
      <c r="AIW969" s="2"/>
      <c r="AIX969" s="2"/>
      <c r="AIY969" s="2"/>
      <c r="AIZ969" s="2"/>
      <c r="AJA969" s="2"/>
      <c r="AJB969" s="2"/>
      <c r="AJC969" s="2"/>
      <c r="AJD969" s="2"/>
      <c r="AJE969" s="2"/>
      <c r="AJF969" s="2"/>
      <c r="AJG969" s="2"/>
      <c r="AJH969" s="2"/>
      <c r="AJI969" s="2"/>
      <c r="AJJ969" s="2"/>
      <c r="AJK969" s="2"/>
      <c r="AJL969" s="2"/>
      <c r="AJM969" s="2"/>
      <c r="AJN969" s="2"/>
      <c r="AJO969" s="2"/>
      <c r="AJP969" s="2"/>
      <c r="AJQ969" s="2"/>
      <c r="AJR969" s="2"/>
      <c r="AJS969" s="2"/>
      <c r="AJT969" s="2"/>
      <c r="AJU969" s="2"/>
      <c r="AJV969" s="2"/>
      <c r="AJW969" s="2"/>
      <c r="AJX969" s="2"/>
      <c r="AJY969" s="2"/>
      <c r="AJZ969" s="2"/>
      <c r="AKA969" s="2"/>
      <c r="AKB969" s="2"/>
      <c r="AKC969" s="2"/>
      <c r="AKD969" s="2"/>
      <c r="AKE969" s="2"/>
      <c r="AKF969" s="2"/>
      <c r="AKG969" s="2"/>
      <c r="AKH969" s="2"/>
      <c r="AKI969" s="2"/>
      <c r="AKJ969" s="2"/>
      <c r="AKK969" s="2"/>
      <c r="AKL969" s="2"/>
      <c r="AKM969" s="2"/>
      <c r="AKN969" s="2"/>
      <c r="AKO969" s="2"/>
      <c r="AKP969" s="2"/>
      <c r="AKQ969" s="2"/>
      <c r="AKR969" s="2"/>
      <c r="AKS969" s="2"/>
      <c r="AKT969" s="2"/>
      <c r="AKU969" s="2"/>
      <c r="AKV969" s="2"/>
      <c r="AKW969" s="2"/>
      <c r="AKX969" s="2"/>
      <c r="AKY969" s="2"/>
      <c r="AKZ969" s="2"/>
      <c r="ALA969" s="2"/>
      <c r="ALB969" s="2"/>
      <c r="ALC969" s="2"/>
      <c r="ALD969" s="2"/>
      <c r="ALE969" s="2"/>
      <c r="ALF969" s="2"/>
      <c r="ALG969" s="2"/>
      <c r="ALH969" s="2"/>
      <c r="ALI969" s="2"/>
      <c r="ALJ969" s="2"/>
      <c r="ALK969" s="2"/>
      <c r="ALL969" s="2"/>
      <c r="ALM969" s="2"/>
      <c r="ALN969" s="2"/>
      <c r="ALO969" s="2"/>
      <c r="ALP969" s="2"/>
      <c r="ALQ969" s="2"/>
      <c r="ALR969" s="2"/>
      <c r="ALS969" s="2"/>
      <c r="ALT969" s="2"/>
      <c r="ALU969" s="2"/>
      <c r="ALV969" s="2"/>
      <c r="ALW969" s="2"/>
      <c r="ALX969" s="2"/>
      <c r="ALY969" s="2"/>
      <c r="ALZ969" s="2"/>
      <c r="AMA969" s="2"/>
      <c r="AMB969" s="2"/>
      <c r="AMC969" s="2"/>
      <c r="AMD969" s="2"/>
      <c r="AME969" s="2"/>
      <c r="AMF969" s="2"/>
      <c r="AMG969" s="2"/>
      <c r="AMH969" s="2"/>
      <c r="AMI969" s="2"/>
      <c r="AMJ969" s="2"/>
    </row>
    <row r="970" s="1" customFormat="1" ht="27.75" customHeight="1" spans="1:102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  <c r="KE970" s="2"/>
      <c r="KF970" s="2"/>
      <c r="KG970" s="2"/>
      <c r="KH970" s="2"/>
      <c r="KI970" s="2"/>
      <c r="KJ970" s="2"/>
      <c r="KK970" s="2"/>
      <c r="KL970" s="2"/>
      <c r="KM970" s="2"/>
      <c r="KN970" s="2"/>
      <c r="KO970" s="2"/>
      <c r="KP970" s="2"/>
      <c r="KQ970" s="2"/>
      <c r="KR970" s="2"/>
      <c r="KS970" s="2"/>
      <c r="KT970" s="2"/>
      <c r="KU970" s="2"/>
      <c r="KV970" s="2"/>
      <c r="KW970" s="2"/>
      <c r="KX970" s="2"/>
      <c r="KY970" s="2"/>
      <c r="KZ970" s="2"/>
      <c r="LA970" s="2"/>
      <c r="LB970" s="2"/>
      <c r="LC970" s="2"/>
      <c r="LD970" s="2"/>
      <c r="LE970" s="2"/>
      <c r="LF970" s="2"/>
      <c r="LG970" s="2"/>
      <c r="LH970" s="2"/>
      <c r="LI970" s="2"/>
      <c r="LJ970" s="2"/>
      <c r="LK970" s="2"/>
      <c r="LL970" s="2"/>
      <c r="LM970" s="2"/>
      <c r="LN970" s="2"/>
      <c r="LO970" s="2"/>
      <c r="LP970" s="2"/>
      <c r="LQ970" s="2"/>
      <c r="LR970" s="2"/>
      <c r="LS970" s="2"/>
      <c r="LT970" s="2"/>
      <c r="LU970" s="2"/>
      <c r="LV970" s="2"/>
      <c r="LW970" s="2"/>
      <c r="LX970" s="2"/>
      <c r="LY970" s="2"/>
      <c r="LZ970" s="2"/>
      <c r="MA970" s="2"/>
      <c r="MB970" s="2"/>
      <c r="MC970" s="2"/>
      <c r="MD970" s="2"/>
      <c r="ME970" s="2"/>
      <c r="MF970" s="2"/>
      <c r="MG970" s="2"/>
      <c r="MH970" s="2"/>
      <c r="MI970" s="2"/>
      <c r="MJ970" s="2"/>
      <c r="MK970" s="2"/>
      <c r="ML970" s="2"/>
      <c r="MM970" s="2"/>
      <c r="MN970" s="2"/>
      <c r="MO970" s="2"/>
      <c r="MP970" s="2"/>
      <c r="MQ970" s="2"/>
      <c r="MR970" s="2"/>
      <c r="MS970" s="2"/>
      <c r="MT970" s="2"/>
      <c r="MU970" s="2"/>
      <c r="MV970" s="2"/>
      <c r="MW970" s="2"/>
      <c r="MX970" s="2"/>
      <c r="MY970" s="2"/>
      <c r="MZ970" s="2"/>
      <c r="NA970" s="2"/>
      <c r="NB970" s="2"/>
      <c r="NC970" s="2"/>
      <c r="ND970" s="2"/>
      <c r="NE970" s="2"/>
      <c r="NF970" s="2"/>
      <c r="NG970" s="2"/>
      <c r="NH970" s="2"/>
      <c r="NI970" s="2"/>
      <c r="NJ970" s="2"/>
      <c r="NK970" s="2"/>
      <c r="NL970" s="2"/>
      <c r="NM970" s="2"/>
      <c r="NN970" s="2"/>
      <c r="NO970" s="2"/>
      <c r="NP970" s="2"/>
      <c r="NQ970" s="2"/>
      <c r="NR970" s="2"/>
      <c r="NS970" s="2"/>
      <c r="NT970" s="2"/>
      <c r="NU970" s="2"/>
      <c r="NV970" s="2"/>
      <c r="NW970" s="2"/>
      <c r="NX970" s="2"/>
      <c r="NY970" s="2"/>
      <c r="NZ970" s="2"/>
      <c r="OA970" s="2"/>
      <c r="OB970" s="2"/>
      <c r="OC970" s="2"/>
      <c r="OD970" s="2"/>
      <c r="OE970" s="2"/>
      <c r="OF970" s="2"/>
      <c r="OG970" s="2"/>
      <c r="OH970" s="2"/>
      <c r="OI970" s="2"/>
      <c r="OJ970" s="2"/>
      <c r="OK970" s="2"/>
      <c r="OL970" s="2"/>
      <c r="OM970" s="2"/>
      <c r="ON970" s="2"/>
      <c r="OO970" s="2"/>
      <c r="OP970" s="2"/>
      <c r="OQ970" s="2"/>
      <c r="OR970" s="2"/>
      <c r="OS970" s="2"/>
      <c r="OT970" s="2"/>
      <c r="OU970" s="2"/>
      <c r="OV970" s="2"/>
      <c r="OW970" s="2"/>
      <c r="OX970" s="2"/>
      <c r="OY970" s="2"/>
      <c r="OZ970" s="2"/>
      <c r="PA970" s="2"/>
      <c r="PB970" s="2"/>
      <c r="PC970" s="2"/>
      <c r="PD970" s="2"/>
      <c r="PE970" s="2"/>
      <c r="PF970" s="2"/>
      <c r="PG970" s="2"/>
      <c r="PH970" s="2"/>
      <c r="PI970" s="2"/>
      <c r="PJ970" s="2"/>
      <c r="PK970" s="2"/>
      <c r="PL970" s="2"/>
      <c r="PM970" s="2"/>
      <c r="PN970" s="2"/>
      <c r="PO970" s="2"/>
      <c r="PP970" s="2"/>
      <c r="PQ970" s="2"/>
      <c r="PR970" s="2"/>
      <c r="PS970" s="2"/>
      <c r="PT970" s="2"/>
      <c r="PU970" s="2"/>
      <c r="PV970" s="2"/>
      <c r="PW970" s="2"/>
      <c r="PX970" s="2"/>
      <c r="PY970" s="2"/>
      <c r="PZ970" s="2"/>
      <c r="QA970" s="2"/>
      <c r="QB970" s="2"/>
      <c r="QC970" s="2"/>
      <c r="QD970" s="2"/>
      <c r="QE970" s="2"/>
      <c r="QF970" s="2"/>
      <c r="QG970" s="2"/>
      <c r="QH970" s="2"/>
      <c r="QI970" s="2"/>
      <c r="QJ970" s="2"/>
      <c r="QK970" s="2"/>
      <c r="QL970" s="2"/>
      <c r="QM970" s="2"/>
      <c r="QN970" s="2"/>
      <c r="QO970" s="2"/>
      <c r="QP970" s="2"/>
      <c r="QQ970" s="2"/>
      <c r="QR970" s="2"/>
      <c r="QS970" s="2"/>
      <c r="QT970" s="2"/>
      <c r="QU970" s="2"/>
      <c r="QV970" s="2"/>
      <c r="QW970" s="2"/>
      <c r="QX970" s="2"/>
      <c r="QY970" s="2"/>
      <c r="QZ970" s="2"/>
      <c r="RA970" s="2"/>
      <c r="RB970" s="2"/>
      <c r="RC970" s="2"/>
      <c r="RD970" s="2"/>
      <c r="RE970" s="2"/>
      <c r="RF970" s="2"/>
      <c r="RG970" s="2"/>
      <c r="RH970" s="2"/>
      <c r="RI970" s="2"/>
      <c r="RJ970" s="2"/>
      <c r="RK970" s="2"/>
      <c r="RL970" s="2"/>
      <c r="RM970" s="2"/>
      <c r="RN970" s="2"/>
      <c r="RO970" s="2"/>
      <c r="RP970" s="2"/>
      <c r="RQ970" s="2"/>
      <c r="RR970" s="2"/>
      <c r="RS970" s="2"/>
      <c r="RT970" s="2"/>
      <c r="RU970" s="2"/>
      <c r="RV970" s="2"/>
      <c r="RW970" s="2"/>
      <c r="RX970" s="2"/>
      <c r="RY970" s="2"/>
      <c r="RZ970" s="2"/>
      <c r="SA970" s="2"/>
      <c r="SB970" s="2"/>
      <c r="SC970" s="2"/>
      <c r="SD970" s="2"/>
      <c r="SE970" s="2"/>
      <c r="SF970" s="2"/>
      <c r="SG970" s="2"/>
      <c r="SH970" s="2"/>
      <c r="SI970" s="2"/>
      <c r="SJ970" s="2"/>
      <c r="SK970" s="2"/>
      <c r="SL970" s="2"/>
      <c r="SM970" s="2"/>
      <c r="SN970" s="2"/>
      <c r="SO970" s="2"/>
      <c r="SP970" s="2"/>
      <c r="SQ970" s="2"/>
      <c r="SR970" s="2"/>
      <c r="SS970" s="2"/>
      <c r="ST970" s="2"/>
      <c r="SU970" s="2"/>
      <c r="SV970" s="2"/>
      <c r="SW970" s="2"/>
      <c r="SX970" s="2"/>
      <c r="SY970" s="2"/>
      <c r="SZ970" s="2"/>
      <c r="TA970" s="2"/>
      <c r="TB970" s="2"/>
      <c r="TC970" s="2"/>
      <c r="TD970" s="2"/>
      <c r="TE970" s="2"/>
      <c r="TF970" s="2"/>
      <c r="TG970" s="2"/>
      <c r="TH970" s="2"/>
      <c r="TI970" s="2"/>
      <c r="TJ970" s="2"/>
      <c r="TK970" s="2"/>
      <c r="TL970" s="2"/>
      <c r="TM970" s="2"/>
      <c r="TN970" s="2"/>
      <c r="TO970" s="2"/>
      <c r="TP970" s="2"/>
      <c r="TQ970" s="2"/>
      <c r="TR970" s="2"/>
      <c r="TS970" s="2"/>
      <c r="TT970" s="2"/>
      <c r="TU970" s="2"/>
      <c r="TV970" s="2"/>
      <c r="TW970" s="2"/>
      <c r="TX970" s="2"/>
      <c r="TY970" s="2"/>
      <c r="TZ970" s="2"/>
      <c r="UA970" s="2"/>
      <c r="UB970" s="2"/>
      <c r="UC970" s="2"/>
      <c r="UD970" s="2"/>
      <c r="UE970" s="2"/>
      <c r="UF970" s="2"/>
      <c r="UG970" s="2"/>
      <c r="UH970" s="2"/>
      <c r="UI970" s="2"/>
      <c r="UJ970" s="2"/>
      <c r="UK970" s="2"/>
      <c r="UL970" s="2"/>
      <c r="UM970" s="2"/>
      <c r="UN970" s="2"/>
      <c r="UO970" s="2"/>
      <c r="UP970" s="2"/>
      <c r="UQ970" s="2"/>
      <c r="UR970" s="2"/>
      <c r="US970" s="2"/>
      <c r="UT970" s="2"/>
      <c r="UU970" s="2"/>
      <c r="UV970" s="2"/>
      <c r="UW970" s="2"/>
      <c r="UX970" s="2"/>
      <c r="UY970" s="2"/>
      <c r="UZ970" s="2"/>
      <c r="VA970" s="2"/>
      <c r="VB970" s="2"/>
      <c r="VC970" s="2"/>
      <c r="VD970" s="2"/>
      <c r="VE970" s="2"/>
      <c r="VF970" s="2"/>
      <c r="VG970" s="2"/>
      <c r="VH970" s="2"/>
      <c r="VI970" s="2"/>
      <c r="VJ970" s="2"/>
      <c r="VK970" s="2"/>
      <c r="VL970" s="2"/>
      <c r="VM970" s="2"/>
      <c r="VN970" s="2"/>
      <c r="VO970" s="2"/>
      <c r="VP970" s="2"/>
      <c r="VQ970" s="2"/>
      <c r="VR970" s="2"/>
      <c r="VS970" s="2"/>
      <c r="VT970" s="2"/>
      <c r="VU970" s="2"/>
      <c r="VV970" s="2"/>
      <c r="VW970" s="2"/>
      <c r="VX970" s="2"/>
      <c r="VY970" s="2"/>
      <c r="VZ970" s="2"/>
      <c r="WA970" s="2"/>
      <c r="WB970" s="2"/>
      <c r="WC970" s="2"/>
      <c r="WD970" s="2"/>
      <c r="WE970" s="2"/>
      <c r="WF970" s="2"/>
      <c r="WG970" s="2"/>
      <c r="WH970" s="2"/>
      <c r="WI970" s="2"/>
      <c r="WJ970" s="2"/>
      <c r="WK970" s="2"/>
      <c r="WL970" s="2"/>
      <c r="WM970" s="2"/>
      <c r="WN970" s="2"/>
      <c r="WO970" s="2"/>
      <c r="WP970" s="2"/>
      <c r="WQ970" s="2"/>
      <c r="WR970" s="2"/>
      <c r="WS970" s="2"/>
      <c r="WT970" s="2"/>
      <c r="WU970" s="2"/>
      <c r="WV970" s="2"/>
      <c r="WW970" s="2"/>
      <c r="WX970" s="2"/>
      <c r="WY970" s="2"/>
      <c r="WZ970" s="2"/>
      <c r="XA970" s="2"/>
      <c r="XB970" s="2"/>
      <c r="XC970" s="2"/>
      <c r="XD970" s="2"/>
      <c r="XE970" s="2"/>
      <c r="XF970" s="2"/>
      <c r="XG970" s="2"/>
      <c r="XH970" s="2"/>
      <c r="XI970" s="2"/>
      <c r="XJ970" s="2"/>
      <c r="XK970" s="2"/>
      <c r="XL970" s="2"/>
      <c r="XM970" s="2"/>
      <c r="XN970" s="2"/>
      <c r="XO970" s="2"/>
      <c r="XP970" s="2"/>
      <c r="XQ970" s="2"/>
      <c r="XR970" s="2"/>
      <c r="XS970" s="2"/>
      <c r="XT970" s="2"/>
      <c r="XU970" s="2"/>
      <c r="XV970" s="2"/>
      <c r="XW970" s="2"/>
      <c r="XX970" s="2"/>
      <c r="XY970" s="2"/>
      <c r="XZ970" s="2"/>
      <c r="YA970" s="2"/>
      <c r="YB970" s="2"/>
      <c r="YC970" s="2"/>
      <c r="YD970" s="2"/>
      <c r="YE970" s="2"/>
      <c r="YF970" s="2"/>
      <c r="YG970" s="2"/>
      <c r="YH970" s="2"/>
      <c r="YI970" s="2"/>
      <c r="YJ970" s="2"/>
      <c r="YK970" s="2"/>
      <c r="YL970" s="2"/>
      <c r="YM970" s="2"/>
      <c r="YN970" s="2"/>
      <c r="YO970" s="2"/>
      <c r="YP970" s="2"/>
      <c r="YQ970" s="2"/>
      <c r="YR970" s="2"/>
      <c r="YS970" s="2"/>
      <c r="YT970" s="2"/>
      <c r="YU970" s="2"/>
      <c r="YV970" s="2"/>
      <c r="YW970" s="2"/>
      <c r="YX970" s="2"/>
      <c r="YY970" s="2"/>
      <c r="YZ970" s="2"/>
      <c r="ZA970" s="2"/>
      <c r="ZB970" s="2"/>
      <c r="ZC970" s="2"/>
      <c r="ZD970" s="2"/>
      <c r="ZE970" s="2"/>
      <c r="ZF970" s="2"/>
      <c r="ZG970" s="2"/>
      <c r="ZH970" s="2"/>
      <c r="ZI970" s="2"/>
      <c r="ZJ970" s="2"/>
      <c r="ZK970" s="2"/>
      <c r="ZL970" s="2"/>
      <c r="ZM970" s="2"/>
      <c r="ZN970" s="2"/>
      <c r="ZO970" s="2"/>
      <c r="ZP970" s="2"/>
      <c r="ZQ970" s="2"/>
      <c r="ZR970" s="2"/>
      <c r="ZS970" s="2"/>
      <c r="ZT970" s="2"/>
      <c r="ZU970" s="2"/>
      <c r="ZV970" s="2"/>
      <c r="ZW970" s="2"/>
      <c r="ZX970" s="2"/>
      <c r="ZY970" s="2"/>
      <c r="ZZ970" s="2"/>
      <c r="AAA970" s="2"/>
      <c r="AAB970" s="2"/>
      <c r="AAC970" s="2"/>
      <c r="AAD970" s="2"/>
      <c r="AAE970" s="2"/>
      <c r="AAF970" s="2"/>
      <c r="AAG970" s="2"/>
      <c r="AAH970" s="2"/>
      <c r="AAI970" s="2"/>
      <c r="AAJ970" s="2"/>
      <c r="AAK970" s="2"/>
      <c r="AAL970" s="2"/>
      <c r="AAM970" s="2"/>
      <c r="AAN970" s="2"/>
      <c r="AAO970" s="2"/>
      <c r="AAP970" s="2"/>
      <c r="AAQ970" s="2"/>
      <c r="AAR970" s="2"/>
      <c r="AAS970" s="2"/>
      <c r="AAT970" s="2"/>
      <c r="AAU970" s="2"/>
      <c r="AAV970" s="2"/>
      <c r="AAW970" s="2"/>
      <c r="AAX970" s="2"/>
      <c r="AAY970" s="2"/>
      <c r="AAZ970" s="2"/>
      <c r="ABA970" s="2"/>
      <c r="ABB970" s="2"/>
      <c r="ABC970" s="2"/>
      <c r="ABD970" s="2"/>
      <c r="ABE970" s="2"/>
      <c r="ABF970" s="2"/>
      <c r="ABG970" s="2"/>
      <c r="ABH970" s="2"/>
      <c r="ABI970" s="2"/>
      <c r="ABJ970" s="2"/>
      <c r="ABK970" s="2"/>
      <c r="ABL970" s="2"/>
      <c r="ABM970" s="2"/>
      <c r="ABN970" s="2"/>
      <c r="ABO970" s="2"/>
      <c r="ABP970" s="2"/>
      <c r="ABQ970" s="2"/>
      <c r="ABR970" s="2"/>
      <c r="ABS970" s="2"/>
      <c r="ABT970" s="2"/>
      <c r="ABU970" s="2"/>
      <c r="ABV970" s="2"/>
      <c r="ABW970" s="2"/>
      <c r="ABX970" s="2"/>
      <c r="ABY970" s="2"/>
      <c r="ABZ970" s="2"/>
      <c r="ACA970" s="2"/>
      <c r="ACB970" s="2"/>
      <c r="ACC970" s="2"/>
      <c r="ACD970" s="2"/>
      <c r="ACE970" s="2"/>
      <c r="ACF970" s="2"/>
      <c r="ACG970" s="2"/>
      <c r="ACH970" s="2"/>
      <c r="ACI970" s="2"/>
      <c r="ACJ970" s="2"/>
      <c r="ACK970" s="2"/>
      <c r="ACL970" s="2"/>
      <c r="ACM970" s="2"/>
      <c r="ACN970" s="2"/>
      <c r="ACO970" s="2"/>
      <c r="ACP970" s="2"/>
      <c r="ACQ970" s="2"/>
      <c r="ACR970" s="2"/>
      <c r="ACS970" s="2"/>
      <c r="ACT970" s="2"/>
      <c r="ACU970" s="2"/>
      <c r="ACV970" s="2"/>
      <c r="ACW970" s="2"/>
      <c r="ACX970" s="2"/>
      <c r="ACY970" s="2"/>
      <c r="ACZ970" s="2"/>
      <c r="ADA970" s="2"/>
      <c r="ADB970" s="2"/>
      <c r="ADC970" s="2"/>
      <c r="ADD970" s="2"/>
      <c r="ADE970" s="2"/>
      <c r="ADF970" s="2"/>
      <c r="ADG970" s="2"/>
      <c r="ADH970" s="2"/>
      <c r="ADI970" s="2"/>
      <c r="ADJ970" s="2"/>
      <c r="ADK970" s="2"/>
      <c r="ADL970" s="2"/>
      <c r="ADM970" s="2"/>
      <c r="ADN970" s="2"/>
      <c r="ADO970" s="2"/>
      <c r="ADP970" s="2"/>
      <c r="ADQ970" s="2"/>
      <c r="ADR970" s="2"/>
      <c r="ADS970" s="2"/>
      <c r="ADT970" s="2"/>
      <c r="ADU970" s="2"/>
      <c r="ADV970" s="2"/>
      <c r="ADW970" s="2"/>
      <c r="ADX970" s="2"/>
      <c r="ADY970" s="2"/>
      <c r="ADZ970" s="2"/>
      <c r="AEA970" s="2"/>
      <c r="AEB970" s="2"/>
      <c r="AEC970" s="2"/>
      <c r="AED970" s="2"/>
      <c r="AEE970" s="2"/>
      <c r="AEF970" s="2"/>
      <c r="AEG970" s="2"/>
      <c r="AEH970" s="2"/>
      <c r="AEI970" s="2"/>
      <c r="AEJ970" s="2"/>
      <c r="AEK970" s="2"/>
      <c r="AEL970" s="2"/>
      <c r="AEM970" s="2"/>
      <c r="AEN970" s="2"/>
      <c r="AEO970" s="2"/>
      <c r="AEP970" s="2"/>
      <c r="AEQ970" s="2"/>
      <c r="AER970" s="2"/>
      <c r="AES970" s="2"/>
      <c r="AET970" s="2"/>
      <c r="AEU970" s="2"/>
      <c r="AEV970" s="2"/>
      <c r="AEW970" s="2"/>
      <c r="AEX970" s="2"/>
      <c r="AEY970" s="2"/>
      <c r="AEZ970" s="2"/>
      <c r="AFA970" s="2"/>
      <c r="AFB970" s="2"/>
      <c r="AFC970" s="2"/>
      <c r="AFD970" s="2"/>
      <c r="AFE970" s="2"/>
      <c r="AFF970" s="2"/>
      <c r="AFG970" s="2"/>
      <c r="AFH970" s="2"/>
      <c r="AFI970" s="2"/>
      <c r="AFJ970" s="2"/>
      <c r="AFK970" s="2"/>
      <c r="AFL970" s="2"/>
      <c r="AFM970" s="2"/>
      <c r="AFN970" s="2"/>
      <c r="AFO970" s="2"/>
      <c r="AFP970" s="2"/>
      <c r="AFQ970" s="2"/>
      <c r="AFR970" s="2"/>
      <c r="AFS970" s="2"/>
      <c r="AFT970" s="2"/>
      <c r="AFU970" s="2"/>
      <c r="AFV970" s="2"/>
      <c r="AFW970" s="2"/>
      <c r="AFX970" s="2"/>
      <c r="AFY970" s="2"/>
      <c r="AFZ970" s="2"/>
      <c r="AGA970" s="2"/>
      <c r="AGB970" s="2"/>
      <c r="AGC970" s="2"/>
      <c r="AGD970" s="2"/>
      <c r="AGE970" s="2"/>
      <c r="AGF970" s="2"/>
      <c r="AGG970" s="2"/>
      <c r="AGH970" s="2"/>
      <c r="AGI970" s="2"/>
      <c r="AGJ970" s="2"/>
      <c r="AGK970" s="2"/>
      <c r="AGL970" s="2"/>
      <c r="AGM970" s="2"/>
      <c r="AGN970" s="2"/>
      <c r="AGO970" s="2"/>
      <c r="AGP970" s="2"/>
      <c r="AGQ970" s="2"/>
      <c r="AGR970" s="2"/>
      <c r="AGS970" s="2"/>
      <c r="AGT970" s="2"/>
      <c r="AGU970" s="2"/>
      <c r="AGV970" s="2"/>
      <c r="AGW970" s="2"/>
      <c r="AGX970" s="2"/>
      <c r="AGY970" s="2"/>
      <c r="AGZ970" s="2"/>
      <c r="AHA970" s="2"/>
      <c r="AHB970" s="2"/>
      <c r="AHC970" s="2"/>
      <c r="AHD970" s="2"/>
      <c r="AHE970" s="2"/>
      <c r="AHF970" s="2"/>
      <c r="AHG970" s="2"/>
      <c r="AHH970" s="2"/>
      <c r="AHI970" s="2"/>
      <c r="AHJ970" s="2"/>
      <c r="AHK970" s="2"/>
      <c r="AHL970" s="2"/>
      <c r="AHM970" s="2"/>
      <c r="AHN970" s="2"/>
      <c r="AHO970" s="2"/>
      <c r="AHP970" s="2"/>
      <c r="AHQ970" s="2"/>
      <c r="AHR970" s="2"/>
      <c r="AHS970" s="2"/>
      <c r="AHT970" s="2"/>
      <c r="AHU970" s="2"/>
      <c r="AHV970" s="2"/>
      <c r="AHW970" s="2"/>
      <c r="AHX970" s="2"/>
      <c r="AHY970" s="2"/>
      <c r="AHZ970" s="2"/>
      <c r="AIA970" s="2"/>
      <c r="AIB970" s="2"/>
      <c r="AIC970" s="2"/>
      <c r="AID970" s="2"/>
      <c r="AIE970" s="2"/>
      <c r="AIF970" s="2"/>
      <c r="AIG970" s="2"/>
      <c r="AIH970" s="2"/>
      <c r="AII970" s="2"/>
      <c r="AIJ970" s="2"/>
      <c r="AIK970" s="2"/>
      <c r="AIL970" s="2"/>
      <c r="AIM970" s="2"/>
      <c r="AIN970" s="2"/>
      <c r="AIO970" s="2"/>
      <c r="AIP970" s="2"/>
      <c r="AIQ970" s="2"/>
      <c r="AIR970" s="2"/>
      <c r="AIS970" s="2"/>
      <c r="AIT970" s="2"/>
      <c r="AIU970" s="2"/>
      <c r="AIV970" s="2"/>
      <c r="AIW970" s="2"/>
      <c r="AIX970" s="2"/>
      <c r="AIY970" s="2"/>
      <c r="AIZ970" s="2"/>
      <c r="AJA970" s="2"/>
      <c r="AJB970" s="2"/>
      <c r="AJC970" s="2"/>
      <c r="AJD970" s="2"/>
      <c r="AJE970" s="2"/>
      <c r="AJF970" s="2"/>
      <c r="AJG970" s="2"/>
      <c r="AJH970" s="2"/>
      <c r="AJI970" s="2"/>
      <c r="AJJ970" s="2"/>
      <c r="AJK970" s="2"/>
      <c r="AJL970" s="2"/>
      <c r="AJM970" s="2"/>
      <c r="AJN970" s="2"/>
      <c r="AJO970" s="2"/>
      <c r="AJP970" s="2"/>
      <c r="AJQ970" s="2"/>
      <c r="AJR970" s="2"/>
      <c r="AJS970" s="2"/>
      <c r="AJT970" s="2"/>
      <c r="AJU970" s="2"/>
      <c r="AJV970" s="2"/>
      <c r="AJW970" s="2"/>
      <c r="AJX970" s="2"/>
      <c r="AJY970" s="2"/>
      <c r="AJZ970" s="2"/>
      <c r="AKA970" s="2"/>
      <c r="AKB970" s="2"/>
      <c r="AKC970" s="2"/>
      <c r="AKD970" s="2"/>
      <c r="AKE970" s="2"/>
      <c r="AKF970" s="2"/>
      <c r="AKG970" s="2"/>
      <c r="AKH970" s="2"/>
      <c r="AKI970" s="2"/>
      <c r="AKJ970" s="2"/>
      <c r="AKK970" s="2"/>
      <c r="AKL970" s="2"/>
      <c r="AKM970" s="2"/>
      <c r="AKN970" s="2"/>
      <c r="AKO970" s="2"/>
      <c r="AKP970" s="2"/>
      <c r="AKQ970" s="2"/>
      <c r="AKR970" s="2"/>
      <c r="AKS970" s="2"/>
      <c r="AKT970" s="2"/>
      <c r="AKU970" s="2"/>
      <c r="AKV970" s="2"/>
      <c r="AKW970" s="2"/>
      <c r="AKX970" s="2"/>
      <c r="AKY970" s="2"/>
      <c r="AKZ970" s="2"/>
      <c r="ALA970" s="2"/>
      <c r="ALB970" s="2"/>
      <c r="ALC970" s="2"/>
      <c r="ALD970" s="2"/>
      <c r="ALE970" s="2"/>
      <c r="ALF970" s="2"/>
      <c r="ALG970" s="2"/>
      <c r="ALH970" s="2"/>
      <c r="ALI970" s="2"/>
      <c r="ALJ970" s="2"/>
      <c r="ALK970" s="2"/>
      <c r="ALL970" s="2"/>
      <c r="ALM970" s="2"/>
      <c r="ALN970" s="2"/>
      <c r="ALO970" s="2"/>
      <c r="ALP970" s="2"/>
      <c r="ALQ970" s="2"/>
      <c r="ALR970" s="2"/>
      <c r="ALS970" s="2"/>
      <c r="ALT970" s="2"/>
      <c r="ALU970" s="2"/>
      <c r="ALV970" s="2"/>
      <c r="ALW970" s="2"/>
      <c r="ALX970" s="2"/>
      <c r="ALY970" s="2"/>
      <c r="ALZ970" s="2"/>
      <c r="AMA970" s="2"/>
      <c r="AMB970" s="2"/>
      <c r="AMC970" s="2"/>
      <c r="AMD970" s="2"/>
      <c r="AME970" s="2"/>
      <c r="AMF970" s="2"/>
      <c r="AMG970" s="2"/>
      <c r="AMH970" s="2"/>
      <c r="AMI970" s="2"/>
      <c r="AMJ970" s="2"/>
    </row>
    <row r="971" s="1" customFormat="1" ht="27.75" customHeight="1" spans="1:102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  <c r="KE971" s="2"/>
      <c r="KF971" s="2"/>
      <c r="KG971" s="2"/>
      <c r="KH971" s="2"/>
      <c r="KI971" s="2"/>
      <c r="KJ971" s="2"/>
      <c r="KK971" s="2"/>
      <c r="KL971" s="2"/>
      <c r="KM971" s="2"/>
      <c r="KN971" s="2"/>
      <c r="KO971" s="2"/>
      <c r="KP971" s="2"/>
      <c r="KQ971" s="2"/>
      <c r="KR971" s="2"/>
      <c r="KS971" s="2"/>
      <c r="KT971" s="2"/>
      <c r="KU971" s="2"/>
      <c r="KV971" s="2"/>
      <c r="KW971" s="2"/>
      <c r="KX971" s="2"/>
      <c r="KY971" s="2"/>
      <c r="KZ971" s="2"/>
      <c r="LA971" s="2"/>
      <c r="LB971" s="2"/>
      <c r="LC971" s="2"/>
      <c r="LD971" s="2"/>
      <c r="LE971" s="2"/>
      <c r="LF971" s="2"/>
      <c r="LG971" s="2"/>
      <c r="LH971" s="2"/>
      <c r="LI971" s="2"/>
      <c r="LJ971" s="2"/>
      <c r="LK971" s="2"/>
      <c r="LL971" s="2"/>
      <c r="LM971" s="2"/>
      <c r="LN971" s="2"/>
      <c r="LO971" s="2"/>
      <c r="LP971" s="2"/>
      <c r="LQ971" s="2"/>
      <c r="LR971" s="2"/>
      <c r="LS971" s="2"/>
      <c r="LT971" s="2"/>
      <c r="LU971" s="2"/>
      <c r="LV971" s="2"/>
      <c r="LW971" s="2"/>
      <c r="LX971" s="2"/>
      <c r="LY971" s="2"/>
      <c r="LZ971" s="2"/>
      <c r="MA971" s="2"/>
      <c r="MB971" s="2"/>
      <c r="MC971" s="2"/>
      <c r="MD971" s="2"/>
      <c r="ME971" s="2"/>
      <c r="MF971" s="2"/>
      <c r="MG971" s="2"/>
      <c r="MH971" s="2"/>
      <c r="MI971" s="2"/>
      <c r="MJ971" s="2"/>
      <c r="MK971" s="2"/>
      <c r="ML971" s="2"/>
      <c r="MM971" s="2"/>
      <c r="MN971" s="2"/>
      <c r="MO971" s="2"/>
      <c r="MP971" s="2"/>
      <c r="MQ971" s="2"/>
      <c r="MR971" s="2"/>
      <c r="MS971" s="2"/>
      <c r="MT971" s="2"/>
      <c r="MU971" s="2"/>
      <c r="MV971" s="2"/>
      <c r="MW971" s="2"/>
      <c r="MX971" s="2"/>
      <c r="MY971" s="2"/>
      <c r="MZ971" s="2"/>
      <c r="NA971" s="2"/>
      <c r="NB971" s="2"/>
      <c r="NC971" s="2"/>
      <c r="ND971" s="2"/>
      <c r="NE971" s="2"/>
      <c r="NF971" s="2"/>
      <c r="NG971" s="2"/>
      <c r="NH971" s="2"/>
      <c r="NI971" s="2"/>
      <c r="NJ971" s="2"/>
      <c r="NK971" s="2"/>
      <c r="NL971" s="2"/>
      <c r="NM971" s="2"/>
      <c r="NN971" s="2"/>
      <c r="NO971" s="2"/>
      <c r="NP971" s="2"/>
      <c r="NQ971" s="2"/>
      <c r="NR971" s="2"/>
      <c r="NS971" s="2"/>
      <c r="NT971" s="2"/>
      <c r="NU971" s="2"/>
      <c r="NV971" s="2"/>
      <c r="NW971" s="2"/>
      <c r="NX971" s="2"/>
      <c r="NY971" s="2"/>
      <c r="NZ971" s="2"/>
      <c r="OA971" s="2"/>
      <c r="OB971" s="2"/>
      <c r="OC971" s="2"/>
      <c r="OD971" s="2"/>
      <c r="OE971" s="2"/>
      <c r="OF971" s="2"/>
      <c r="OG971" s="2"/>
      <c r="OH971" s="2"/>
      <c r="OI971" s="2"/>
      <c r="OJ971" s="2"/>
      <c r="OK971" s="2"/>
      <c r="OL971" s="2"/>
      <c r="OM971" s="2"/>
      <c r="ON971" s="2"/>
      <c r="OO971" s="2"/>
      <c r="OP971" s="2"/>
      <c r="OQ971" s="2"/>
      <c r="OR971" s="2"/>
      <c r="OS971" s="2"/>
      <c r="OT971" s="2"/>
      <c r="OU971" s="2"/>
      <c r="OV971" s="2"/>
      <c r="OW971" s="2"/>
      <c r="OX971" s="2"/>
      <c r="OY971" s="2"/>
      <c r="OZ971" s="2"/>
      <c r="PA971" s="2"/>
      <c r="PB971" s="2"/>
      <c r="PC971" s="2"/>
      <c r="PD971" s="2"/>
      <c r="PE971" s="2"/>
      <c r="PF971" s="2"/>
      <c r="PG971" s="2"/>
      <c r="PH971" s="2"/>
      <c r="PI971" s="2"/>
      <c r="PJ971" s="2"/>
      <c r="PK971" s="2"/>
      <c r="PL971" s="2"/>
      <c r="PM971" s="2"/>
      <c r="PN971" s="2"/>
      <c r="PO971" s="2"/>
      <c r="PP971" s="2"/>
      <c r="PQ971" s="2"/>
      <c r="PR971" s="2"/>
      <c r="PS971" s="2"/>
      <c r="PT971" s="2"/>
      <c r="PU971" s="2"/>
      <c r="PV971" s="2"/>
      <c r="PW971" s="2"/>
      <c r="PX971" s="2"/>
      <c r="PY971" s="2"/>
      <c r="PZ971" s="2"/>
      <c r="QA971" s="2"/>
      <c r="QB971" s="2"/>
      <c r="QC971" s="2"/>
      <c r="QD971" s="2"/>
      <c r="QE971" s="2"/>
      <c r="QF971" s="2"/>
      <c r="QG971" s="2"/>
      <c r="QH971" s="2"/>
      <c r="QI971" s="2"/>
      <c r="QJ971" s="2"/>
      <c r="QK971" s="2"/>
      <c r="QL971" s="2"/>
      <c r="QM971" s="2"/>
      <c r="QN971" s="2"/>
      <c r="QO971" s="2"/>
      <c r="QP971" s="2"/>
      <c r="QQ971" s="2"/>
      <c r="QR971" s="2"/>
      <c r="QS971" s="2"/>
      <c r="QT971" s="2"/>
      <c r="QU971" s="2"/>
      <c r="QV971" s="2"/>
      <c r="QW971" s="2"/>
      <c r="QX971" s="2"/>
      <c r="QY971" s="2"/>
      <c r="QZ971" s="2"/>
      <c r="RA971" s="2"/>
      <c r="RB971" s="2"/>
      <c r="RC971" s="2"/>
      <c r="RD971" s="2"/>
      <c r="RE971" s="2"/>
      <c r="RF971" s="2"/>
      <c r="RG971" s="2"/>
      <c r="RH971" s="2"/>
      <c r="RI971" s="2"/>
      <c r="RJ971" s="2"/>
      <c r="RK971" s="2"/>
      <c r="RL971" s="2"/>
      <c r="RM971" s="2"/>
      <c r="RN971" s="2"/>
      <c r="RO971" s="2"/>
      <c r="RP971" s="2"/>
      <c r="RQ971" s="2"/>
      <c r="RR971" s="2"/>
      <c r="RS971" s="2"/>
      <c r="RT971" s="2"/>
      <c r="RU971" s="2"/>
      <c r="RV971" s="2"/>
      <c r="RW971" s="2"/>
      <c r="RX971" s="2"/>
      <c r="RY971" s="2"/>
      <c r="RZ971" s="2"/>
      <c r="SA971" s="2"/>
      <c r="SB971" s="2"/>
      <c r="SC971" s="2"/>
      <c r="SD971" s="2"/>
      <c r="SE971" s="2"/>
      <c r="SF971" s="2"/>
      <c r="SG971" s="2"/>
      <c r="SH971" s="2"/>
      <c r="SI971" s="2"/>
      <c r="SJ971" s="2"/>
      <c r="SK971" s="2"/>
      <c r="SL971" s="2"/>
      <c r="SM971" s="2"/>
      <c r="SN971" s="2"/>
      <c r="SO971" s="2"/>
      <c r="SP971" s="2"/>
      <c r="SQ971" s="2"/>
      <c r="SR971" s="2"/>
      <c r="SS971" s="2"/>
      <c r="ST971" s="2"/>
      <c r="SU971" s="2"/>
      <c r="SV971" s="2"/>
      <c r="SW971" s="2"/>
      <c r="SX971" s="2"/>
      <c r="SY971" s="2"/>
      <c r="SZ971" s="2"/>
      <c r="TA971" s="2"/>
      <c r="TB971" s="2"/>
      <c r="TC971" s="2"/>
      <c r="TD971" s="2"/>
      <c r="TE971" s="2"/>
      <c r="TF971" s="2"/>
      <c r="TG971" s="2"/>
      <c r="TH971" s="2"/>
      <c r="TI971" s="2"/>
      <c r="TJ971" s="2"/>
      <c r="TK971" s="2"/>
      <c r="TL971" s="2"/>
      <c r="TM971" s="2"/>
      <c r="TN971" s="2"/>
      <c r="TO971" s="2"/>
      <c r="TP971" s="2"/>
      <c r="TQ971" s="2"/>
      <c r="TR971" s="2"/>
      <c r="TS971" s="2"/>
      <c r="TT971" s="2"/>
      <c r="TU971" s="2"/>
      <c r="TV971" s="2"/>
      <c r="TW971" s="2"/>
      <c r="TX971" s="2"/>
      <c r="TY971" s="2"/>
      <c r="TZ971" s="2"/>
      <c r="UA971" s="2"/>
      <c r="UB971" s="2"/>
      <c r="UC971" s="2"/>
      <c r="UD971" s="2"/>
      <c r="UE971" s="2"/>
      <c r="UF971" s="2"/>
      <c r="UG971" s="2"/>
      <c r="UH971" s="2"/>
      <c r="UI971" s="2"/>
      <c r="UJ971" s="2"/>
      <c r="UK971" s="2"/>
      <c r="UL971" s="2"/>
      <c r="UM971" s="2"/>
      <c r="UN971" s="2"/>
      <c r="UO971" s="2"/>
      <c r="UP971" s="2"/>
      <c r="UQ971" s="2"/>
      <c r="UR971" s="2"/>
      <c r="US971" s="2"/>
      <c r="UT971" s="2"/>
      <c r="UU971" s="2"/>
      <c r="UV971" s="2"/>
      <c r="UW971" s="2"/>
      <c r="UX971" s="2"/>
      <c r="UY971" s="2"/>
      <c r="UZ971" s="2"/>
      <c r="VA971" s="2"/>
      <c r="VB971" s="2"/>
      <c r="VC971" s="2"/>
      <c r="VD971" s="2"/>
      <c r="VE971" s="2"/>
      <c r="VF971" s="2"/>
      <c r="VG971" s="2"/>
      <c r="VH971" s="2"/>
      <c r="VI971" s="2"/>
      <c r="VJ971" s="2"/>
      <c r="VK971" s="2"/>
      <c r="VL971" s="2"/>
      <c r="VM971" s="2"/>
      <c r="VN971" s="2"/>
      <c r="VO971" s="2"/>
      <c r="VP971" s="2"/>
      <c r="VQ971" s="2"/>
      <c r="VR971" s="2"/>
      <c r="VS971" s="2"/>
      <c r="VT971" s="2"/>
      <c r="VU971" s="2"/>
      <c r="VV971" s="2"/>
      <c r="VW971" s="2"/>
      <c r="VX971" s="2"/>
      <c r="VY971" s="2"/>
      <c r="VZ971" s="2"/>
      <c r="WA971" s="2"/>
      <c r="WB971" s="2"/>
      <c r="WC971" s="2"/>
      <c r="WD971" s="2"/>
      <c r="WE971" s="2"/>
      <c r="WF971" s="2"/>
      <c r="WG971" s="2"/>
      <c r="WH971" s="2"/>
      <c r="WI971" s="2"/>
      <c r="WJ971" s="2"/>
      <c r="WK971" s="2"/>
      <c r="WL971" s="2"/>
      <c r="WM971" s="2"/>
      <c r="WN971" s="2"/>
      <c r="WO971" s="2"/>
      <c r="WP971" s="2"/>
      <c r="WQ971" s="2"/>
      <c r="WR971" s="2"/>
      <c r="WS971" s="2"/>
      <c r="WT971" s="2"/>
      <c r="WU971" s="2"/>
      <c r="WV971" s="2"/>
      <c r="WW971" s="2"/>
      <c r="WX971" s="2"/>
      <c r="WY971" s="2"/>
      <c r="WZ971" s="2"/>
      <c r="XA971" s="2"/>
      <c r="XB971" s="2"/>
      <c r="XC971" s="2"/>
      <c r="XD971" s="2"/>
      <c r="XE971" s="2"/>
      <c r="XF971" s="2"/>
      <c r="XG971" s="2"/>
      <c r="XH971" s="2"/>
      <c r="XI971" s="2"/>
      <c r="XJ971" s="2"/>
      <c r="XK971" s="2"/>
      <c r="XL971" s="2"/>
      <c r="XM971" s="2"/>
      <c r="XN971" s="2"/>
      <c r="XO971" s="2"/>
      <c r="XP971" s="2"/>
      <c r="XQ971" s="2"/>
      <c r="XR971" s="2"/>
      <c r="XS971" s="2"/>
      <c r="XT971" s="2"/>
      <c r="XU971" s="2"/>
      <c r="XV971" s="2"/>
      <c r="XW971" s="2"/>
      <c r="XX971" s="2"/>
      <c r="XY971" s="2"/>
      <c r="XZ971" s="2"/>
      <c r="YA971" s="2"/>
      <c r="YB971" s="2"/>
      <c r="YC971" s="2"/>
      <c r="YD971" s="2"/>
      <c r="YE971" s="2"/>
      <c r="YF971" s="2"/>
      <c r="YG971" s="2"/>
      <c r="YH971" s="2"/>
      <c r="YI971" s="2"/>
      <c r="YJ971" s="2"/>
      <c r="YK971" s="2"/>
      <c r="YL971" s="2"/>
      <c r="YM971" s="2"/>
      <c r="YN971" s="2"/>
      <c r="YO971" s="2"/>
      <c r="YP971" s="2"/>
      <c r="YQ971" s="2"/>
      <c r="YR971" s="2"/>
      <c r="YS971" s="2"/>
      <c r="YT971" s="2"/>
      <c r="YU971" s="2"/>
      <c r="YV971" s="2"/>
      <c r="YW971" s="2"/>
      <c r="YX971" s="2"/>
      <c r="YY971" s="2"/>
      <c r="YZ971" s="2"/>
      <c r="ZA971" s="2"/>
      <c r="ZB971" s="2"/>
      <c r="ZC971" s="2"/>
      <c r="ZD971" s="2"/>
      <c r="ZE971" s="2"/>
      <c r="ZF971" s="2"/>
      <c r="ZG971" s="2"/>
      <c r="ZH971" s="2"/>
      <c r="ZI971" s="2"/>
      <c r="ZJ971" s="2"/>
      <c r="ZK971" s="2"/>
      <c r="ZL971" s="2"/>
      <c r="ZM971" s="2"/>
      <c r="ZN971" s="2"/>
      <c r="ZO971" s="2"/>
      <c r="ZP971" s="2"/>
      <c r="ZQ971" s="2"/>
      <c r="ZR971" s="2"/>
      <c r="ZS971" s="2"/>
      <c r="ZT971" s="2"/>
      <c r="ZU971" s="2"/>
      <c r="ZV971" s="2"/>
      <c r="ZW971" s="2"/>
      <c r="ZX971" s="2"/>
      <c r="ZY971" s="2"/>
      <c r="ZZ971" s="2"/>
      <c r="AAA971" s="2"/>
      <c r="AAB971" s="2"/>
      <c r="AAC971" s="2"/>
      <c r="AAD971" s="2"/>
      <c r="AAE971" s="2"/>
      <c r="AAF971" s="2"/>
      <c r="AAG971" s="2"/>
      <c r="AAH971" s="2"/>
      <c r="AAI971" s="2"/>
      <c r="AAJ971" s="2"/>
      <c r="AAK971" s="2"/>
      <c r="AAL971" s="2"/>
      <c r="AAM971" s="2"/>
      <c r="AAN971" s="2"/>
      <c r="AAO971" s="2"/>
      <c r="AAP971" s="2"/>
      <c r="AAQ971" s="2"/>
      <c r="AAR971" s="2"/>
      <c r="AAS971" s="2"/>
      <c r="AAT971" s="2"/>
      <c r="AAU971" s="2"/>
      <c r="AAV971" s="2"/>
      <c r="AAW971" s="2"/>
      <c r="AAX971" s="2"/>
      <c r="AAY971" s="2"/>
      <c r="AAZ971" s="2"/>
      <c r="ABA971" s="2"/>
      <c r="ABB971" s="2"/>
      <c r="ABC971" s="2"/>
      <c r="ABD971" s="2"/>
      <c r="ABE971" s="2"/>
      <c r="ABF971" s="2"/>
      <c r="ABG971" s="2"/>
      <c r="ABH971" s="2"/>
      <c r="ABI971" s="2"/>
      <c r="ABJ971" s="2"/>
      <c r="ABK971" s="2"/>
      <c r="ABL971" s="2"/>
      <c r="ABM971" s="2"/>
      <c r="ABN971" s="2"/>
      <c r="ABO971" s="2"/>
      <c r="ABP971" s="2"/>
      <c r="ABQ971" s="2"/>
      <c r="ABR971" s="2"/>
      <c r="ABS971" s="2"/>
      <c r="ABT971" s="2"/>
      <c r="ABU971" s="2"/>
      <c r="ABV971" s="2"/>
      <c r="ABW971" s="2"/>
      <c r="ABX971" s="2"/>
      <c r="ABY971" s="2"/>
      <c r="ABZ971" s="2"/>
      <c r="ACA971" s="2"/>
      <c r="ACB971" s="2"/>
      <c r="ACC971" s="2"/>
      <c r="ACD971" s="2"/>
      <c r="ACE971" s="2"/>
      <c r="ACF971" s="2"/>
      <c r="ACG971" s="2"/>
      <c r="ACH971" s="2"/>
      <c r="ACI971" s="2"/>
      <c r="ACJ971" s="2"/>
      <c r="ACK971" s="2"/>
      <c r="ACL971" s="2"/>
      <c r="ACM971" s="2"/>
      <c r="ACN971" s="2"/>
      <c r="ACO971" s="2"/>
      <c r="ACP971" s="2"/>
      <c r="ACQ971" s="2"/>
      <c r="ACR971" s="2"/>
      <c r="ACS971" s="2"/>
      <c r="ACT971" s="2"/>
      <c r="ACU971" s="2"/>
      <c r="ACV971" s="2"/>
      <c r="ACW971" s="2"/>
      <c r="ACX971" s="2"/>
      <c r="ACY971" s="2"/>
      <c r="ACZ971" s="2"/>
      <c r="ADA971" s="2"/>
      <c r="ADB971" s="2"/>
      <c r="ADC971" s="2"/>
      <c r="ADD971" s="2"/>
      <c r="ADE971" s="2"/>
      <c r="ADF971" s="2"/>
      <c r="ADG971" s="2"/>
      <c r="ADH971" s="2"/>
      <c r="ADI971" s="2"/>
      <c r="ADJ971" s="2"/>
      <c r="ADK971" s="2"/>
      <c r="ADL971" s="2"/>
      <c r="ADM971" s="2"/>
      <c r="ADN971" s="2"/>
      <c r="ADO971" s="2"/>
      <c r="ADP971" s="2"/>
      <c r="ADQ971" s="2"/>
      <c r="ADR971" s="2"/>
      <c r="ADS971" s="2"/>
      <c r="ADT971" s="2"/>
      <c r="ADU971" s="2"/>
      <c r="ADV971" s="2"/>
      <c r="ADW971" s="2"/>
      <c r="ADX971" s="2"/>
      <c r="ADY971" s="2"/>
      <c r="ADZ971" s="2"/>
      <c r="AEA971" s="2"/>
      <c r="AEB971" s="2"/>
      <c r="AEC971" s="2"/>
      <c r="AED971" s="2"/>
      <c r="AEE971" s="2"/>
      <c r="AEF971" s="2"/>
      <c r="AEG971" s="2"/>
      <c r="AEH971" s="2"/>
      <c r="AEI971" s="2"/>
      <c r="AEJ971" s="2"/>
      <c r="AEK971" s="2"/>
      <c r="AEL971" s="2"/>
      <c r="AEM971" s="2"/>
      <c r="AEN971" s="2"/>
      <c r="AEO971" s="2"/>
      <c r="AEP971" s="2"/>
      <c r="AEQ971" s="2"/>
      <c r="AER971" s="2"/>
      <c r="AES971" s="2"/>
      <c r="AET971" s="2"/>
      <c r="AEU971" s="2"/>
      <c r="AEV971" s="2"/>
      <c r="AEW971" s="2"/>
      <c r="AEX971" s="2"/>
      <c r="AEY971" s="2"/>
      <c r="AEZ971" s="2"/>
      <c r="AFA971" s="2"/>
      <c r="AFB971" s="2"/>
      <c r="AFC971" s="2"/>
      <c r="AFD971" s="2"/>
      <c r="AFE971" s="2"/>
      <c r="AFF971" s="2"/>
      <c r="AFG971" s="2"/>
      <c r="AFH971" s="2"/>
      <c r="AFI971" s="2"/>
      <c r="AFJ971" s="2"/>
      <c r="AFK971" s="2"/>
      <c r="AFL971" s="2"/>
      <c r="AFM971" s="2"/>
      <c r="AFN971" s="2"/>
      <c r="AFO971" s="2"/>
      <c r="AFP971" s="2"/>
      <c r="AFQ971" s="2"/>
      <c r="AFR971" s="2"/>
      <c r="AFS971" s="2"/>
      <c r="AFT971" s="2"/>
      <c r="AFU971" s="2"/>
      <c r="AFV971" s="2"/>
      <c r="AFW971" s="2"/>
      <c r="AFX971" s="2"/>
      <c r="AFY971" s="2"/>
      <c r="AFZ971" s="2"/>
      <c r="AGA971" s="2"/>
      <c r="AGB971" s="2"/>
      <c r="AGC971" s="2"/>
      <c r="AGD971" s="2"/>
      <c r="AGE971" s="2"/>
      <c r="AGF971" s="2"/>
      <c r="AGG971" s="2"/>
      <c r="AGH971" s="2"/>
      <c r="AGI971" s="2"/>
      <c r="AGJ971" s="2"/>
      <c r="AGK971" s="2"/>
      <c r="AGL971" s="2"/>
      <c r="AGM971" s="2"/>
      <c r="AGN971" s="2"/>
      <c r="AGO971" s="2"/>
      <c r="AGP971" s="2"/>
      <c r="AGQ971" s="2"/>
      <c r="AGR971" s="2"/>
      <c r="AGS971" s="2"/>
      <c r="AGT971" s="2"/>
      <c r="AGU971" s="2"/>
      <c r="AGV971" s="2"/>
      <c r="AGW971" s="2"/>
      <c r="AGX971" s="2"/>
      <c r="AGY971" s="2"/>
      <c r="AGZ971" s="2"/>
      <c r="AHA971" s="2"/>
      <c r="AHB971" s="2"/>
      <c r="AHC971" s="2"/>
      <c r="AHD971" s="2"/>
      <c r="AHE971" s="2"/>
      <c r="AHF971" s="2"/>
      <c r="AHG971" s="2"/>
      <c r="AHH971" s="2"/>
      <c r="AHI971" s="2"/>
      <c r="AHJ971" s="2"/>
      <c r="AHK971" s="2"/>
      <c r="AHL971" s="2"/>
      <c r="AHM971" s="2"/>
      <c r="AHN971" s="2"/>
      <c r="AHO971" s="2"/>
      <c r="AHP971" s="2"/>
      <c r="AHQ971" s="2"/>
      <c r="AHR971" s="2"/>
      <c r="AHS971" s="2"/>
      <c r="AHT971" s="2"/>
      <c r="AHU971" s="2"/>
      <c r="AHV971" s="2"/>
      <c r="AHW971" s="2"/>
      <c r="AHX971" s="2"/>
      <c r="AHY971" s="2"/>
      <c r="AHZ971" s="2"/>
      <c r="AIA971" s="2"/>
      <c r="AIB971" s="2"/>
      <c r="AIC971" s="2"/>
      <c r="AID971" s="2"/>
      <c r="AIE971" s="2"/>
      <c r="AIF971" s="2"/>
      <c r="AIG971" s="2"/>
      <c r="AIH971" s="2"/>
      <c r="AII971" s="2"/>
      <c r="AIJ971" s="2"/>
      <c r="AIK971" s="2"/>
      <c r="AIL971" s="2"/>
      <c r="AIM971" s="2"/>
      <c r="AIN971" s="2"/>
      <c r="AIO971" s="2"/>
      <c r="AIP971" s="2"/>
      <c r="AIQ971" s="2"/>
      <c r="AIR971" s="2"/>
      <c r="AIS971" s="2"/>
      <c r="AIT971" s="2"/>
      <c r="AIU971" s="2"/>
      <c r="AIV971" s="2"/>
      <c r="AIW971" s="2"/>
      <c r="AIX971" s="2"/>
      <c r="AIY971" s="2"/>
      <c r="AIZ971" s="2"/>
      <c r="AJA971" s="2"/>
      <c r="AJB971" s="2"/>
      <c r="AJC971" s="2"/>
      <c r="AJD971" s="2"/>
      <c r="AJE971" s="2"/>
      <c r="AJF971" s="2"/>
      <c r="AJG971" s="2"/>
      <c r="AJH971" s="2"/>
      <c r="AJI971" s="2"/>
      <c r="AJJ971" s="2"/>
      <c r="AJK971" s="2"/>
      <c r="AJL971" s="2"/>
      <c r="AJM971" s="2"/>
      <c r="AJN971" s="2"/>
      <c r="AJO971" s="2"/>
      <c r="AJP971" s="2"/>
      <c r="AJQ971" s="2"/>
      <c r="AJR971" s="2"/>
      <c r="AJS971" s="2"/>
      <c r="AJT971" s="2"/>
      <c r="AJU971" s="2"/>
      <c r="AJV971" s="2"/>
      <c r="AJW971" s="2"/>
      <c r="AJX971" s="2"/>
      <c r="AJY971" s="2"/>
      <c r="AJZ971" s="2"/>
      <c r="AKA971" s="2"/>
      <c r="AKB971" s="2"/>
      <c r="AKC971" s="2"/>
      <c r="AKD971" s="2"/>
      <c r="AKE971" s="2"/>
      <c r="AKF971" s="2"/>
      <c r="AKG971" s="2"/>
      <c r="AKH971" s="2"/>
      <c r="AKI971" s="2"/>
      <c r="AKJ971" s="2"/>
      <c r="AKK971" s="2"/>
      <c r="AKL971" s="2"/>
      <c r="AKM971" s="2"/>
      <c r="AKN971" s="2"/>
      <c r="AKO971" s="2"/>
      <c r="AKP971" s="2"/>
      <c r="AKQ971" s="2"/>
      <c r="AKR971" s="2"/>
      <c r="AKS971" s="2"/>
      <c r="AKT971" s="2"/>
      <c r="AKU971" s="2"/>
      <c r="AKV971" s="2"/>
      <c r="AKW971" s="2"/>
      <c r="AKX971" s="2"/>
      <c r="AKY971" s="2"/>
      <c r="AKZ971" s="2"/>
      <c r="ALA971" s="2"/>
      <c r="ALB971" s="2"/>
      <c r="ALC971" s="2"/>
      <c r="ALD971" s="2"/>
      <c r="ALE971" s="2"/>
      <c r="ALF971" s="2"/>
      <c r="ALG971" s="2"/>
      <c r="ALH971" s="2"/>
      <c r="ALI971" s="2"/>
      <c r="ALJ971" s="2"/>
      <c r="ALK971" s="2"/>
      <c r="ALL971" s="2"/>
      <c r="ALM971" s="2"/>
      <c r="ALN971" s="2"/>
      <c r="ALO971" s="2"/>
      <c r="ALP971" s="2"/>
      <c r="ALQ971" s="2"/>
      <c r="ALR971" s="2"/>
      <c r="ALS971" s="2"/>
      <c r="ALT971" s="2"/>
      <c r="ALU971" s="2"/>
      <c r="ALV971" s="2"/>
      <c r="ALW971" s="2"/>
      <c r="ALX971" s="2"/>
      <c r="ALY971" s="2"/>
      <c r="ALZ971" s="2"/>
      <c r="AMA971" s="2"/>
      <c r="AMB971" s="2"/>
      <c r="AMC971" s="2"/>
      <c r="AMD971" s="2"/>
      <c r="AME971" s="2"/>
      <c r="AMF971" s="2"/>
      <c r="AMG971" s="2"/>
      <c r="AMH971" s="2"/>
      <c r="AMI971" s="2"/>
      <c r="AMJ971" s="2"/>
    </row>
    <row r="972" s="1" customFormat="1" ht="27.75" customHeight="1" spans="1:102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  <c r="KE972" s="2"/>
      <c r="KF972" s="2"/>
      <c r="KG972" s="2"/>
      <c r="KH972" s="2"/>
      <c r="KI972" s="2"/>
      <c r="KJ972" s="2"/>
      <c r="KK972" s="2"/>
      <c r="KL972" s="2"/>
      <c r="KM972" s="2"/>
      <c r="KN972" s="2"/>
      <c r="KO972" s="2"/>
      <c r="KP972" s="2"/>
      <c r="KQ972" s="2"/>
      <c r="KR972" s="2"/>
      <c r="KS972" s="2"/>
      <c r="KT972" s="2"/>
      <c r="KU972" s="2"/>
      <c r="KV972" s="2"/>
      <c r="KW972" s="2"/>
      <c r="KX972" s="2"/>
      <c r="KY972" s="2"/>
      <c r="KZ972" s="2"/>
      <c r="LA972" s="2"/>
      <c r="LB972" s="2"/>
      <c r="LC972" s="2"/>
      <c r="LD972" s="2"/>
      <c r="LE972" s="2"/>
      <c r="LF972" s="2"/>
      <c r="LG972" s="2"/>
      <c r="LH972" s="2"/>
      <c r="LI972" s="2"/>
      <c r="LJ972" s="2"/>
      <c r="LK972" s="2"/>
      <c r="LL972" s="2"/>
      <c r="LM972" s="2"/>
      <c r="LN972" s="2"/>
      <c r="LO972" s="2"/>
      <c r="LP972" s="2"/>
      <c r="LQ972" s="2"/>
      <c r="LR972" s="2"/>
      <c r="LS972" s="2"/>
      <c r="LT972" s="2"/>
      <c r="LU972" s="2"/>
      <c r="LV972" s="2"/>
      <c r="LW972" s="2"/>
      <c r="LX972" s="2"/>
      <c r="LY972" s="2"/>
      <c r="LZ972" s="2"/>
      <c r="MA972" s="2"/>
      <c r="MB972" s="2"/>
      <c r="MC972" s="2"/>
      <c r="MD972" s="2"/>
      <c r="ME972" s="2"/>
      <c r="MF972" s="2"/>
      <c r="MG972" s="2"/>
      <c r="MH972" s="2"/>
      <c r="MI972" s="2"/>
      <c r="MJ972" s="2"/>
      <c r="MK972" s="2"/>
      <c r="ML972" s="2"/>
      <c r="MM972" s="2"/>
      <c r="MN972" s="2"/>
      <c r="MO972" s="2"/>
      <c r="MP972" s="2"/>
      <c r="MQ972" s="2"/>
      <c r="MR972" s="2"/>
      <c r="MS972" s="2"/>
      <c r="MT972" s="2"/>
      <c r="MU972" s="2"/>
      <c r="MV972" s="2"/>
      <c r="MW972" s="2"/>
      <c r="MX972" s="2"/>
      <c r="MY972" s="2"/>
      <c r="MZ972" s="2"/>
      <c r="NA972" s="2"/>
      <c r="NB972" s="2"/>
      <c r="NC972" s="2"/>
      <c r="ND972" s="2"/>
      <c r="NE972" s="2"/>
      <c r="NF972" s="2"/>
      <c r="NG972" s="2"/>
      <c r="NH972" s="2"/>
      <c r="NI972" s="2"/>
      <c r="NJ972" s="2"/>
      <c r="NK972" s="2"/>
      <c r="NL972" s="2"/>
      <c r="NM972" s="2"/>
      <c r="NN972" s="2"/>
      <c r="NO972" s="2"/>
      <c r="NP972" s="2"/>
      <c r="NQ972" s="2"/>
      <c r="NR972" s="2"/>
      <c r="NS972" s="2"/>
      <c r="NT972" s="2"/>
      <c r="NU972" s="2"/>
      <c r="NV972" s="2"/>
      <c r="NW972" s="2"/>
      <c r="NX972" s="2"/>
      <c r="NY972" s="2"/>
      <c r="NZ972" s="2"/>
      <c r="OA972" s="2"/>
      <c r="OB972" s="2"/>
      <c r="OC972" s="2"/>
      <c r="OD972" s="2"/>
      <c r="OE972" s="2"/>
      <c r="OF972" s="2"/>
      <c r="OG972" s="2"/>
      <c r="OH972" s="2"/>
      <c r="OI972" s="2"/>
      <c r="OJ972" s="2"/>
      <c r="OK972" s="2"/>
      <c r="OL972" s="2"/>
      <c r="OM972" s="2"/>
      <c r="ON972" s="2"/>
      <c r="OO972" s="2"/>
      <c r="OP972" s="2"/>
      <c r="OQ972" s="2"/>
      <c r="OR972" s="2"/>
      <c r="OS972" s="2"/>
      <c r="OT972" s="2"/>
      <c r="OU972" s="2"/>
      <c r="OV972" s="2"/>
      <c r="OW972" s="2"/>
      <c r="OX972" s="2"/>
      <c r="OY972" s="2"/>
      <c r="OZ972" s="2"/>
      <c r="PA972" s="2"/>
      <c r="PB972" s="2"/>
      <c r="PC972" s="2"/>
      <c r="PD972" s="2"/>
      <c r="PE972" s="2"/>
      <c r="PF972" s="2"/>
      <c r="PG972" s="2"/>
      <c r="PH972" s="2"/>
      <c r="PI972" s="2"/>
      <c r="PJ972" s="2"/>
      <c r="PK972" s="2"/>
      <c r="PL972" s="2"/>
      <c r="PM972" s="2"/>
      <c r="PN972" s="2"/>
      <c r="PO972" s="2"/>
      <c r="PP972" s="2"/>
      <c r="PQ972" s="2"/>
      <c r="PR972" s="2"/>
      <c r="PS972" s="2"/>
      <c r="PT972" s="2"/>
      <c r="PU972" s="2"/>
      <c r="PV972" s="2"/>
      <c r="PW972" s="2"/>
      <c r="PX972" s="2"/>
      <c r="PY972" s="2"/>
      <c r="PZ972" s="2"/>
      <c r="QA972" s="2"/>
      <c r="QB972" s="2"/>
      <c r="QC972" s="2"/>
      <c r="QD972" s="2"/>
      <c r="QE972" s="2"/>
      <c r="QF972" s="2"/>
      <c r="QG972" s="2"/>
      <c r="QH972" s="2"/>
      <c r="QI972" s="2"/>
      <c r="QJ972" s="2"/>
      <c r="QK972" s="2"/>
      <c r="QL972" s="2"/>
      <c r="QM972" s="2"/>
      <c r="QN972" s="2"/>
      <c r="QO972" s="2"/>
      <c r="QP972" s="2"/>
      <c r="QQ972" s="2"/>
      <c r="QR972" s="2"/>
      <c r="QS972" s="2"/>
      <c r="QT972" s="2"/>
      <c r="QU972" s="2"/>
      <c r="QV972" s="2"/>
      <c r="QW972" s="2"/>
      <c r="QX972" s="2"/>
      <c r="QY972" s="2"/>
      <c r="QZ972" s="2"/>
      <c r="RA972" s="2"/>
      <c r="RB972" s="2"/>
      <c r="RC972" s="2"/>
      <c r="RD972" s="2"/>
      <c r="RE972" s="2"/>
      <c r="RF972" s="2"/>
      <c r="RG972" s="2"/>
      <c r="RH972" s="2"/>
      <c r="RI972" s="2"/>
      <c r="RJ972" s="2"/>
      <c r="RK972" s="2"/>
      <c r="RL972" s="2"/>
      <c r="RM972" s="2"/>
      <c r="RN972" s="2"/>
      <c r="RO972" s="2"/>
      <c r="RP972" s="2"/>
      <c r="RQ972" s="2"/>
      <c r="RR972" s="2"/>
      <c r="RS972" s="2"/>
      <c r="RT972" s="2"/>
      <c r="RU972" s="2"/>
      <c r="RV972" s="2"/>
      <c r="RW972" s="2"/>
      <c r="RX972" s="2"/>
      <c r="RY972" s="2"/>
      <c r="RZ972" s="2"/>
      <c r="SA972" s="2"/>
      <c r="SB972" s="2"/>
      <c r="SC972" s="2"/>
      <c r="SD972" s="2"/>
      <c r="SE972" s="2"/>
      <c r="SF972" s="2"/>
      <c r="SG972" s="2"/>
      <c r="SH972" s="2"/>
      <c r="SI972" s="2"/>
      <c r="SJ972" s="2"/>
      <c r="SK972" s="2"/>
      <c r="SL972" s="2"/>
      <c r="SM972" s="2"/>
      <c r="SN972" s="2"/>
      <c r="SO972" s="2"/>
      <c r="SP972" s="2"/>
      <c r="SQ972" s="2"/>
      <c r="SR972" s="2"/>
      <c r="SS972" s="2"/>
      <c r="ST972" s="2"/>
      <c r="SU972" s="2"/>
      <c r="SV972" s="2"/>
      <c r="SW972" s="2"/>
      <c r="SX972" s="2"/>
      <c r="SY972" s="2"/>
      <c r="SZ972" s="2"/>
      <c r="TA972" s="2"/>
      <c r="TB972" s="2"/>
      <c r="TC972" s="2"/>
      <c r="TD972" s="2"/>
      <c r="TE972" s="2"/>
      <c r="TF972" s="2"/>
      <c r="TG972" s="2"/>
      <c r="TH972" s="2"/>
      <c r="TI972" s="2"/>
      <c r="TJ972" s="2"/>
      <c r="TK972" s="2"/>
      <c r="TL972" s="2"/>
      <c r="TM972" s="2"/>
      <c r="TN972" s="2"/>
      <c r="TO972" s="2"/>
      <c r="TP972" s="2"/>
      <c r="TQ972" s="2"/>
      <c r="TR972" s="2"/>
      <c r="TS972" s="2"/>
      <c r="TT972" s="2"/>
      <c r="TU972" s="2"/>
      <c r="TV972" s="2"/>
      <c r="TW972" s="2"/>
      <c r="TX972" s="2"/>
      <c r="TY972" s="2"/>
      <c r="TZ972" s="2"/>
      <c r="UA972" s="2"/>
      <c r="UB972" s="2"/>
      <c r="UC972" s="2"/>
      <c r="UD972" s="2"/>
      <c r="UE972" s="2"/>
      <c r="UF972" s="2"/>
      <c r="UG972" s="2"/>
      <c r="UH972" s="2"/>
      <c r="UI972" s="2"/>
      <c r="UJ972" s="2"/>
      <c r="UK972" s="2"/>
      <c r="UL972" s="2"/>
      <c r="UM972" s="2"/>
      <c r="UN972" s="2"/>
      <c r="UO972" s="2"/>
      <c r="UP972" s="2"/>
      <c r="UQ972" s="2"/>
      <c r="UR972" s="2"/>
      <c r="US972" s="2"/>
      <c r="UT972" s="2"/>
      <c r="UU972" s="2"/>
      <c r="UV972" s="2"/>
      <c r="UW972" s="2"/>
      <c r="UX972" s="2"/>
      <c r="UY972" s="2"/>
      <c r="UZ972" s="2"/>
      <c r="VA972" s="2"/>
      <c r="VB972" s="2"/>
      <c r="VC972" s="2"/>
      <c r="VD972" s="2"/>
      <c r="VE972" s="2"/>
      <c r="VF972" s="2"/>
      <c r="VG972" s="2"/>
      <c r="VH972" s="2"/>
      <c r="VI972" s="2"/>
      <c r="VJ972" s="2"/>
      <c r="VK972" s="2"/>
      <c r="VL972" s="2"/>
      <c r="VM972" s="2"/>
      <c r="VN972" s="2"/>
      <c r="VO972" s="2"/>
      <c r="VP972" s="2"/>
      <c r="VQ972" s="2"/>
      <c r="VR972" s="2"/>
      <c r="VS972" s="2"/>
      <c r="VT972" s="2"/>
      <c r="VU972" s="2"/>
      <c r="VV972" s="2"/>
      <c r="VW972" s="2"/>
      <c r="VX972" s="2"/>
      <c r="VY972" s="2"/>
      <c r="VZ972" s="2"/>
      <c r="WA972" s="2"/>
      <c r="WB972" s="2"/>
      <c r="WC972" s="2"/>
      <c r="WD972" s="2"/>
      <c r="WE972" s="2"/>
      <c r="WF972" s="2"/>
      <c r="WG972" s="2"/>
      <c r="WH972" s="2"/>
      <c r="WI972" s="2"/>
      <c r="WJ972" s="2"/>
      <c r="WK972" s="2"/>
      <c r="WL972" s="2"/>
      <c r="WM972" s="2"/>
      <c r="WN972" s="2"/>
      <c r="WO972" s="2"/>
      <c r="WP972" s="2"/>
      <c r="WQ972" s="2"/>
      <c r="WR972" s="2"/>
      <c r="WS972" s="2"/>
      <c r="WT972" s="2"/>
      <c r="WU972" s="2"/>
      <c r="WV972" s="2"/>
      <c r="WW972" s="2"/>
      <c r="WX972" s="2"/>
      <c r="WY972" s="2"/>
      <c r="WZ972" s="2"/>
      <c r="XA972" s="2"/>
      <c r="XB972" s="2"/>
      <c r="XC972" s="2"/>
      <c r="XD972" s="2"/>
      <c r="XE972" s="2"/>
      <c r="XF972" s="2"/>
      <c r="XG972" s="2"/>
      <c r="XH972" s="2"/>
      <c r="XI972" s="2"/>
      <c r="XJ972" s="2"/>
      <c r="XK972" s="2"/>
      <c r="XL972" s="2"/>
      <c r="XM972" s="2"/>
      <c r="XN972" s="2"/>
      <c r="XO972" s="2"/>
      <c r="XP972" s="2"/>
      <c r="XQ972" s="2"/>
      <c r="XR972" s="2"/>
      <c r="XS972" s="2"/>
      <c r="XT972" s="2"/>
      <c r="XU972" s="2"/>
      <c r="XV972" s="2"/>
      <c r="XW972" s="2"/>
      <c r="XX972" s="2"/>
      <c r="XY972" s="2"/>
      <c r="XZ972" s="2"/>
      <c r="YA972" s="2"/>
      <c r="YB972" s="2"/>
      <c r="YC972" s="2"/>
      <c r="YD972" s="2"/>
      <c r="YE972" s="2"/>
      <c r="YF972" s="2"/>
      <c r="YG972" s="2"/>
      <c r="YH972" s="2"/>
      <c r="YI972" s="2"/>
      <c r="YJ972" s="2"/>
      <c r="YK972" s="2"/>
      <c r="YL972" s="2"/>
      <c r="YM972" s="2"/>
      <c r="YN972" s="2"/>
      <c r="YO972" s="2"/>
      <c r="YP972" s="2"/>
      <c r="YQ972" s="2"/>
      <c r="YR972" s="2"/>
      <c r="YS972" s="2"/>
      <c r="YT972" s="2"/>
      <c r="YU972" s="2"/>
      <c r="YV972" s="2"/>
      <c r="YW972" s="2"/>
      <c r="YX972" s="2"/>
      <c r="YY972" s="2"/>
      <c r="YZ972" s="2"/>
      <c r="ZA972" s="2"/>
      <c r="ZB972" s="2"/>
      <c r="ZC972" s="2"/>
      <c r="ZD972" s="2"/>
      <c r="ZE972" s="2"/>
      <c r="ZF972" s="2"/>
      <c r="ZG972" s="2"/>
      <c r="ZH972" s="2"/>
      <c r="ZI972" s="2"/>
      <c r="ZJ972" s="2"/>
      <c r="ZK972" s="2"/>
      <c r="ZL972" s="2"/>
      <c r="ZM972" s="2"/>
      <c r="ZN972" s="2"/>
      <c r="ZO972" s="2"/>
      <c r="ZP972" s="2"/>
      <c r="ZQ972" s="2"/>
      <c r="ZR972" s="2"/>
      <c r="ZS972" s="2"/>
      <c r="ZT972" s="2"/>
      <c r="ZU972" s="2"/>
      <c r="ZV972" s="2"/>
      <c r="ZW972" s="2"/>
      <c r="ZX972" s="2"/>
      <c r="ZY972" s="2"/>
      <c r="ZZ972" s="2"/>
      <c r="AAA972" s="2"/>
      <c r="AAB972" s="2"/>
      <c r="AAC972" s="2"/>
      <c r="AAD972" s="2"/>
      <c r="AAE972" s="2"/>
      <c r="AAF972" s="2"/>
      <c r="AAG972" s="2"/>
      <c r="AAH972" s="2"/>
      <c r="AAI972" s="2"/>
      <c r="AAJ972" s="2"/>
      <c r="AAK972" s="2"/>
      <c r="AAL972" s="2"/>
      <c r="AAM972" s="2"/>
      <c r="AAN972" s="2"/>
      <c r="AAO972" s="2"/>
      <c r="AAP972" s="2"/>
      <c r="AAQ972" s="2"/>
      <c r="AAR972" s="2"/>
      <c r="AAS972" s="2"/>
      <c r="AAT972" s="2"/>
      <c r="AAU972" s="2"/>
      <c r="AAV972" s="2"/>
      <c r="AAW972" s="2"/>
      <c r="AAX972" s="2"/>
      <c r="AAY972" s="2"/>
      <c r="AAZ972" s="2"/>
      <c r="ABA972" s="2"/>
      <c r="ABB972" s="2"/>
      <c r="ABC972" s="2"/>
      <c r="ABD972" s="2"/>
      <c r="ABE972" s="2"/>
      <c r="ABF972" s="2"/>
      <c r="ABG972" s="2"/>
      <c r="ABH972" s="2"/>
      <c r="ABI972" s="2"/>
      <c r="ABJ972" s="2"/>
      <c r="ABK972" s="2"/>
      <c r="ABL972" s="2"/>
      <c r="ABM972" s="2"/>
      <c r="ABN972" s="2"/>
      <c r="ABO972" s="2"/>
      <c r="ABP972" s="2"/>
      <c r="ABQ972" s="2"/>
      <c r="ABR972" s="2"/>
      <c r="ABS972" s="2"/>
      <c r="ABT972" s="2"/>
      <c r="ABU972" s="2"/>
      <c r="ABV972" s="2"/>
      <c r="ABW972" s="2"/>
      <c r="ABX972" s="2"/>
      <c r="ABY972" s="2"/>
      <c r="ABZ972" s="2"/>
      <c r="ACA972" s="2"/>
      <c r="ACB972" s="2"/>
      <c r="ACC972" s="2"/>
      <c r="ACD972" s="2"/>
      <c r="ACE972" s="2"/>
      <c r="ACF972" s="2"/>
      <c r="ACG972" s="2"/>
      <c r="ACH972" s="2"/>
      <c r="ACI972" s="2"/>
      <c r="ACJ972" s="2"/>
      <c r="ACK972" s="2"/>
      <c r="ACL972" s="2"/>
      <c r="ACM972" s="2"/>
      <c r="ACN972" s="2"/>
      <c r="ACO972" s="2"/>
      <c r="ACP972" s="2"/>
      <c r="ACQ972" s="2"/>
      <c r="ACR972" s="2"/>
      <c r="ACS972" s="2"/>
      <c r="ACT972" s="2"/>
      <c r="ACU972" s="2"/>
      <c r="ACV972" s="2"/>
      <c r="ACW972" s="2"/>
      <c r="ACX972" s="2"/>
      <c r="ACY972" s="2"/>
      <c r="ACZ972" s="2"/>
      <c r="ADA972" s="2"/>
      <c r="ADB972" s="2"/>
      <c r="ADC972" s="2"/>
      <c r="ADD972" s="2"/>
      <c r="ADE972" s="2"/>
      <c r="ADF972" s="2"/>
      <c r="ADG972" s="2"/>
      <c r="ADH972" s="2"/>
      <c r="ADI972" s="2"/>
      <c r="ADJ972" s="2"/>
      <c r="ADK972" s="2"/>
      <c r="ADL972" s="2"/>
      <c r="ADM972" s="2"/>
      <c r="ADN972" s="2"/>
      <c r="ADO972" s="2"/>
      <c r="ADP972" s="2"/>
      <c r="ADQ972" s="2"/>
      <c r="ADR972" s="2"/>
      <c r="ADS972" s="2"/>
      <c r="ADT972" s="2"/>
      <c r="ADU972" s="2"/>
      <c r="ADV972" s="2"/>
      <c r="ADW972" s="2"/>
      <c r="ADX972" s="2"/>
      <c r="ADY972" s="2"/>
      <c r="ADZ972" s="2"/>
      <c r="AEA972" s="2"/>
      <c r="AEB972" s="2"/>
      <c r="AEC972" s="2"/>
      <c r="AED972" s="2"/>
      <c r="AEE972" s="2"/>
      <c r="AEF972" s="2"/>
      <c r="AEG972" s="2"/>
      <c r="AEH972" s="2"/>
      <c r="AEI972" s="2"/>
      <c r="AEJ972" s="2"/>
      <c r="AEK972" s="2"/>
      <c r="AEL972" s="2"/>
      <c r="AEM972" s="2"/>
      <c r="AEN972" s="2"/>
      <c r="AEO972" s="2"/>
      <c r="AEP972" s="2"/>
      <c r="AEQ972" s="2"/>
      <c r="AER972" s="2"/>
      <c r="AES972" s="2"/>
      <c r="AET972" s="2"/>
      <c r="AEU972" s="2"/>
      <c r="AEV972" s="2"/>
      <c r="AEW972" s="2"/>
      <c r="AEX972" s="2"/>
      <c r="AEY972" s="2"/>
      <c r="AEZ972" s="2"/>
      <c r="AFA972" s="2"/>
      <c r="AFB972" s="2"/>
      <c r="AFC972" s="2"/>
      <c r="AFD972" s="2"/>
      <c r="AFE972" s="2"/>
      <c r="AFF972" s="2"/>
      <c r="AFG972" s="2"/>
      <c r="AFH972" s="2"/>
      <c r="AFI972" s="2"/>
      <c r="AFJ972" s="2"/>
      <c r="AFK972" s="2"/>
      <c r="AFL972" s="2"/>
      <c r="AFM972" s="2"/>
      <c r="AFN972" s="2"/>
      <c r="AFO972" s="2"/>
      <c r="AFP972" s="2"/>
      <c r="AFQ972" s="2"/>
      <c r="AFR972" s="2"/>
      <c r="AFS972" s="2"/>
      <c r="AFT972" s="2"/>
      <c r="AFU972" s="2"/>
      <c r="AFV972" s="2"/>
      <c r="AFW972" s="2"/>
      <c r="AFX972" s="2"/>
      <c r="AFY972" s="2"/>
      <c r="AFZ972" s="2"/>
      <c r="AGA972" s="2"/>
      <c r="AGB972" s="2"/>
      <c r="AGC972" s="2"/>
      <c r="AGD972" s="2"/>
      <c r="AGE972" s="2"/>
      <c r="AGF972" s="2"/>
      <c r="AGG972" s="2"/>
      <c r="AGH972" s="2"/>
      <c r="AGI972" s="2"/>
      <c r="AGJ972" s="2"/>
      <c r="AGK972" s="2"/>
      <c r="AGL972" s="2"/>
      <c r="AGM972" s="2"/>
      <c r="AGN972" s="2"/>
      <c r="AGO972" s="2"/>
      <c r="AGP972" s="2"/>
      <c r="AGQ972" s="2"/>
      <c r="AGR972" s="2"/>
      <c r="AGS972" s="2"/>
      <c r="AGT972" s="2"/>
      <c r="AGU972" s="2"/>
      <c r="AGV972" s="2"/>
      <c r="AGW972" s="2"/>
      <c r="AGX972" s="2"/>
      <c r="AGY972" s="2"/>
      <c r="AGZ972" s="2"/>
      <c r="AHA972" s="2"/>
      <c r="AHB972" s="2"/>
      <c r="AHC972" s="2"/>
      <c r="AHD972" s="2"/>
      <c r="AHE972" s="2"/>
      <c r="AHF972" s="2"/>
      <c r="AHG972" s="2"/>
      <c r="AHH972" s="2"/>
      <c r="AHI972" s="2"/>
      <c r="AHJ972" s="2"/>
      <c r="AHK972" s="2"/>
      <c r="AHL972" s="2"/>
      <c r="AHM972" s="2"/>
      <c r="AHN972" s="2"/>
      <c r="AHO972" s="2"/>
      <c r="AHP972" s="2"/>
      <c r="AHQ972" s="2"/>
      <c r="AHR972" s="2"/>
      <c r="AHS972" s="2"/>
      <c r="AHT972" s="2"/>
      <c r="AHU972" s="2"/>
      <c r="AHV972" s="2"/>
      <c r="AHW972" s="2"/>
      <c r="AHX972" s="2"/>
      <c r="AHY972" s="2"/>
      <c r="AHZ972" s="2"/>
      <c r="AIA972" s="2"/>
      <c r="AIB972" s="2"/>
      <c r="AIC972" s="2"/>
      <c r="AID972" s="2"/>
      <c r="AIE972" s="2"/>
      <c r="AIF972" s="2"/>
      <c r="AIG972" s="2"/>
      <c r="AIH972" s="2"/>
      <c r="AII972" s="2"/>
      <c r="AIJ972" s="2"/>
      <c r="AIK972" s="2"/>
      <c r="AIL972" s="2"/>
      <c r="AIM972" s="2"/>
      <c r="AIN972" s="2"/>
      <c r="AIO972" s="2"/>
      <c r="AIP972" s="2"/>
      <c r="AIQ972" s="2"/>
      <c r="AIR972" s="2"/>
      <c r="AIS972" s="2"/>
      <c r="AIT972" s="2"/>
      <c r="AIU972" s="2"/>
      <c r="AIV972" s="2"/>
      <c r="AIW972" s="2"/>
      <c r="AIX972" s="2"/>
      <c r="AIY972" s="2"/>
      <c r="AIZ972" s="2"/>
      <c r="AJA972" s="2"/>
      <c r="AJB972" s="2"/>
      <c r="AJC972" s="2"/>
      <c r="AJD972" s="2"/>
      <c r="AJE972" s="2"/>
      <c r="AJF972" s="2"/>
      <c r="AJG972" s="2"/>
      <c r="AJH972" s="2"/>
      <c r="AJI972" s="2"/>
      <c r="AJJ972" s="2"/>
      <c r="AJK972" s="2"/>
      <c r="AJL972" s="2"/>
      <c r="AJM972" s="2"/>
      <c r="AJN972" s="2"/>
      <c r="AJO972" s="2"/>
      <c r="AJP972" s="2"/>
      <c r="AJQ972" s="2"/>
      <c r="AJR972" s="2"/>
      <c r="AJS972" s="2"/>
      <c r="AJT972" s="2"/>
      <c r="AJU972" s="2"/>
      <c r="AJV972" s="2"/>
      <c r="AJW972" s="2"/>
      <c r="AJX972" s="2"/>
      <c r="AJY972" s="2"/>
      <c r="AJZ972" s="2"/>
      <c r="AKA972" s="2"/>
      <c r="AKB972" s="2"/>
      <c r="AKC972" s="2"/>
      <c r="AKD972" s="2"/>
      <c r="AKE972" s="2"/>
      <c r="AKF972" s="2"/>
      <c r="AKG972" s="2"/>
      <c r="AKH972" s="2"/>
      <c r="AKI972" s="2"/>
      <c r="AKJ972" s="2"/>
      <c r="AKK972" s="2"/>
      <c r="AKL972" s="2"/>
      <c r="AKM972" s="2"/>
      <c r="AKN972" s="2"/>
      <c r="AKO972" s="2"/>
      <c r="AKP972" s="2"/>
      <c r="AKQ972" s="2"/>
      <c r="AKR972" s="2"/>
      <c r="AKS972" s="2"/>
      <c r="AKT972" s="2"/>
      <c r="AKU972" s="2"/>
      <c r="AKV972" s="2"/>
      <c r="AKW972" s="2"/>
      <c r="AKX972" s="2"/>
      <c r="AKY972" s="2"/>
      <c r="AKZ972" s="2"/>
      <c r="ALA972" s="2"/>
      <c r="ALB972" s="2"/>
      <c r="ALC972" s="2"/>
      <c r="ALD972" s="2"/>
      <c r="ALE972" s="2"/>
      <c r="ALF972" s="2"/>
      <c r="ALG972" s="2"/>
      <c r="ALH972" s="2"/>
      <c r="ALI972" s="2"/>
      <c r="ALJ972" s="2"/>
      <c r="ALK972" s="2"/>
      <c r="ALL972" s="2"/>
      <c r="ALM972" s="2"/>
      <c r="ALN972" s="2"/>
      <c r="ALO972" s="2"/>
      <c r="ALP972" s="2"/>
      <c r="ALQ972" s="2"/>
      <c r="ALR972" s="2"/>
      <c r="ALS972" s="2"/>
      <c r="ALT972" s="2"/>
      <c r="ALU972" s="2"/>
      <c r="ALV972" s="2"/>
      <c r="ALW972" s="2"/>
      <c r="ALX972" s="2"/>
      <c r="ALY972" s="2"/>
      <c r="ALZ972" s="2"/>
      <c r="AMA972" s="2"/>
      <c r="AMB972" s="2"/>
      <c r="AMC972" s="2"/>
      <c r="AMD972" s="2"/>
      <c r="AME972" s="2"/>
      <c r="AMF972" s="2"/>
      <c r="AMG972" s="2"/>
      <c r="AMH972" s="2"/>
      <c r="AMI972" s="2"/>
      <c r="AMJ972" s="2"/>
    </row>
    <row r="973" s="1" customFormat="1" ht="27.75" customHeight="1" spans="1:102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  <c r="KE973" s="2"/>
      <c r="KF973" s="2"/>
      <c r="KG973" s="2"/>
      <c r="KH973" s="2"/>
      <c r="KI973" s="2"/>
      <c r="KJ973" s="2"/>
      <c r="KK973" s="2"/>
      <c r="KL973" s="2"/>
      <c r="KM973" s="2"/>
      <c r="KN973" s="2"/>
      <c r="KO973" s="2"/>
      <c r="KP973" s="2"/>
      <c r="KQ973" s="2"/>
      <c r="KR973" s="2"/>
      <c r="KS973" s="2"/>
      <c r="KT973" s="2"/>
      <c r="KU973" s="2"/>
      <c r="KV973" s="2"/>
      <c r="KW973" s="2"/>
      <c r="KX973" s="2"/>
      <c r="KY973" s="2"/>
      <c r="KZ973" s="2"/>
      <c r="LA973" s="2"/>
      <c r="LB973" s="2"/>
      <c r="LC973" s="2"/>
      <c r="LD973" s="2"/>
      <c r="LE973" s="2"/>
      <c r="LF973" s="2"/>
      <c r="LG973" s="2"/>
      <c r="LH973" s="2"/>
      <c r="LI973" s="2"/>
      <c r="LJ973" s="2"/>
      <c r="LK973" s="2"/>
      <c r="LL973" s="2"/>
      <c r="LM973" s="2"/>
      <c r="LN973" s="2"/>
      <c r="LO973" s="2"/>
      <c r="LP973" s="2"/>
      <c r="LQ973" s="2"/>
      <c r="LR973" s="2"/>
      <c r="LS973" s="2"/>
      <c r="LT973" s="2"/>
      <c r="LU973" s="2"/>
      <c r="LV973" s="2"/>
      <c r="LW973" s="2"/>
      <c r="LX973" s="2"/>
      <c r="LY973" s="2"/>
      <c r="LZ973" s="2"/>
      <c r="MA973" s="2"/>
      <c r="MB973" s="2"/>
      <c r="MC973" s="2"/>
      <c r="MD973" s="2"/>
      <c r="ME973" s="2"/>
      <c r="MF973" s="2"/>
      <c r="MG973" s="2"/>
      <c r="MH973" s="2"/>
      <c r="MI973" s="2"/>
      <c r="MJ973" s="2"/>
      <c r="MK973" s="2"/>
      <c r="ML973" s="2"/>
      <c r="MM973" s="2"/>
      <c r="MN973" s="2"/>
      <c r="MO973" s="2"/>
      <c r="MP973" s="2"/>
      <c r="MQ973" s="2"/>
      <c r="MR973" s="2"/>
      <c r="MS973" s="2"/>
      <c r="MT973" s="2"/>
      <c r="MU973" s="2"/>
      <c r="MV973" s="2"/>
      <c r="MW973" s="2"/>
      <c r="MX973" s="2"/>
      <c r="MY973" s="2"/>
      <c r="MZ973" s="2"/>
      <c r="NA973" s="2"/>
      <c r="NB973" s="2"/>
      <c r="NC973" s="2"/>
      <c r="ND973" s="2"/>
      <c r="NE973" s="2"/>
      <c r="NF973" s="2"/>
      <c r="NG973" s="2"/>
      <c r="NH973" s="2"/>
      <c r="NI973" s="2"/>
      <c r="NJ973" s="2"/>
      <c r="NK973" s="2"/>
      <c r="NL973" s="2"/>
      <c r="NM973" s="2"/>
      <c r="NN973" s="2"/>
      <c r="NO973" s="2"/>
      <c r="NP973" s="2"/>
      <c r="NQ973" s="2"/>
      <c r="NR973" s="2"/>
      <c r="NS973" s="2"/>
      <c r="NT973" s="2"/>
      <c r="NU973" s="2"/>
      <c r="NV973" s="2"/>
      <c r="NW973" s="2"/>
      <c r="NX973" s="2"/>
      <c r="NY973" s="2"/>
      <c r="NZ973" s="2"/>
      <c r="OA973" s="2"/>
      <c r="OB973" s="2"/>
      <c r="OC973" s="2"/>
      <c r="OD973" s="2"/>
      <c r="OE973" s="2"/>
      <c r="OF973" s="2"/>
      <c r="OG973" s="2"/>
      <c r="OH973" s="2"/>
      <c r="OI973" s="2"/>
      <c r="OJ973" s="2"/>
      <c r="OK973" s="2"/>
      <c r="OL973" s="2"/>
      <c r="OM973" s="2"/>
      <c r="ON973" s="2"/>
      <c r="OO973" s="2"/>
      <c r="OP973" s="2"/>
      <c r="OQ973" s="2"/>
      <c r="OR973" s="2"/>
      <c r="OS973" s="2"/>
      <c r="OT973" s="2"/>
      <c r="OU973" s="2"/>
      <c r="OV973" s="2"/>
      <c r="OW973" s="2"/>
      <c r="OX973" s="2"/>
      <c r="OY973" s="2"/>
      <c r="OZ973" s="2"/>
      <c r="PA973" s="2"/>
      <c r="PB973" s="2"/>
      <c r="PC973" s="2"/>
      <c r="PD973" s="2"/>
      <c r="PE973" s="2"/>
      <c r="PF973" s="2"/>
      <c r="PG973" s="2"/>
      <c r="PH973" s="2"/>
      <c r="PI973" s="2"/>
      <c r="PJ973" s="2"/>
      <c r="PK973" s="2"/>
      <c r="PL973" s="2"/>
      <c r="PM973" s="2"/>
      <c r="PN973" s="2"/>
      <c r="PO973" s="2"/>
      <c r="PP973" s="2"/>
      <c r="PQ973" s="2"/>
      <c r="PR973" s="2"/>
      <c r="PS973" s="2"/>
      <c r="PT973" s="2"/>
      <c r="PU973" s="2"/>
      <c r="PV973" s="2"/>
      <c r="PW973" s="2"/>
      <c r="PX973" s="2"/>
      <c r="PY973" s="2"/>
      <c r="PZ973" s="2"/>
      <c r="QA973" s="2"/>
      <c r="QB973" s="2"/>
      <c r="QC973" s="2"/>
      <c r="QD973" s="2"/>
      <c r="QE973" s="2"/>
      <c r="QF973" s="2"/>
      <c r="QG973" s="2"/>
      <c r="QH973" s="2"/>
      <c r="QI973" s="2"/>
      <c r="QJ973" s="2"/>
      <c r="QK973" s="2"/>
      <c r="QL973" s="2"/>
      <c r="QM973" s="2"/>
      <c r="QN973" s="2"/>
      <c r="QO973" s="2"/>
      <c r="QP973" s="2"/>
      <c r="QQ973" s="2"/>
      <c r="QR973" s="2"/>
      <c r="QS973" s="2"/>
      <c r="QT973" s="2"/>
      <c r="QU973" s="2"/>
      <c r="QV973" s="2"/>
      <c r="QW973" s="2"/>
      <c r="QX973" s="2"/>
      <c r="QY973" s="2"/>
      <c r="QZ973" s="2"/>
      <c r="RA973" s="2"/>
      <c r="RB973" s="2"/>
      <c r="RC973" s="2"/>
      <c r="RD973" s="2"/>
      <c r="RE973" s="2"/>
      <c r="RF973" s="2"/>
      <c r="RG973" s="2"/>
      <c r="RH973" s="2"/>
      <c r="RI973" s="2"/>
      <c r="RJ973" s="2"/>
      <c r="RK973" s="2"/>
      <c r="RL973" s="2"/>
      <c r="RM973" s="2"/>
      <c r="RN973" s="2"/>
      <c r="RO973" s="2"/>
      <c r="RP973" s="2"/>
      <c r="RQ973" s="2"/>
      <c r="RR973" s="2"/>
      <c r="RS973" s="2"/>
      <c r="RT973" s="2"/>
      <c r="RU973" s="2"/>
      <c r="RV973" s="2"/>
      <c r="RW973" s="2"/>
      <c r="RX973" s="2"/>
      <c r="RY973" s="2"/>
      <c r="RZ973" s="2"/>
      <c r="SA973" s="2"/>
      <c r="SB973" s="2"/>
      <c r="SC973" s="2"/>
      <c r="SD973" s="2"/>
      <c r="SE973" s="2"/>
      <c r="SF973" s="2"/>
      <c r="SG973" s="2"/>
      <c r="SH973" s="2"/>
      <c r="SI973" s="2"/>
      <c r="SJ973" s="2"/>
      <c r="SK973" s="2"/>
      <c r="SL973" s="2"/>
      <c r="SM973" s="2"/>
      <c r="SN973" s="2"/>
      <c r="SO973" s="2"/>
      <c r="SP973" s="2"/>
      <c r="SQ973" s="2"/>
      <c r="SR973" s="2"/>
      <c r="SS973" s="2"/>
      <c r="ST973" s="2"/>
      <c r="SU973" s="2"/>
      <c r="SV973" s="2"/>
      <c r="SW973" s="2"/>
      <c r="SX973" s="2"/>
      <c r="SY973" s="2"/>
      <c r="SZ973" s="2"/>
      <c r="TA973" s="2"/>
      <c r="TB973" s="2"/>
      <c r="TC973" s="2"/>
      <c r="TD973" s="2"/>
      <c r="TE973" s="2"/>
      <c r="TF973" s="2"/>
      <c r="TG973" s="2"/>
      <c r="TH973" s="2"/>
      <c r="TI973" s="2"/>
      <c r="TJ973" s="2"/>
      <c r="TK973" s="2"/>
      <c r="TL973" s="2"/>
      <c r="TM973" s="2"/>
      <c r="TN973" s="2"/>
      <c r="TO973" s="2"/>
      <c r="TP973" s="2"/>
      <c r="TQ973" s="2"/>
      <c r="TR973" s="2"/>
      <c r="TS973" s="2"/>
      <c r="TT973" s="2"/>
      <c r="TU973" s="2"/>
      <c r="TV973" s="2"/>
      <c r="TW973" s="2"/>
      <c r="TX973" s="2"/>
      <c r="TY973" s="2"/>
      <c r="TZ973" s="2"/>
      <c r="UA973" s="2"/>
      <c r="UB973" s="2"/>
      <c r="UC973" s="2"/>
      <c r="UD973" s="2"/>
      <c r="UE973" s="2"/>
      <c r="UF973" s="2"/>
      <c r="UG973" s="2"/>
      <c r="UH973" s="2"/>
      <c r="UI973" s="2"/>
      <c r="UJ973" s="2"/>
      <c r="UK973" s="2"/>
      <c r="UL973" s="2"/>
      <c r="UM973" s="2"/>
      <c r="UN973" s="2"/>
      <c r="UO973" s="2"/>
      <c r="UP973" s="2"/>
      <c r="UQ973" s="2"/>
      <c r="UR973" s="2"/>
      <c r="US973" s="2"/>
      <c r="UT973" s="2"/>
      <c r="UU973" s="2"/>
      <c r="UV973" s="2"/>
      <c r="UW973" s="2"/>
      <c r="UX973" s="2"/>
      <c r="UY973" s="2"/>
      <c r="UZ973" s="2"/>
      <c r="VA973" s="2"/>
      <c r="VB973" s="2"/>
      <c r="VC973" s="2"/>
      <c r="VD973" s="2"/>
      <c r="VE973" s="2"/>
      <c r="VF973" s="2"/>
      <c r="VG973" s="2"/>
      <c r="VH973" s="2"/>
      <c r="VI973" s="2"/>
      <c r="VJ973" s="2"/>
      <c r="VK973" s="2"/>
      <c r="VL973" s="2"/>
      <c r="VM973" s="2"/>
      <c r="VN973" s="2"/>
      <c r="VO973" s="2"/>
      <c r="VP973" s="2"/>
      <c r="VQ973" s="2"/>
      <c r="VR973" s="2"/>
      <c r="VS973" s="2"/>
      <c r="VT973" s="2"/>
      <c r="VU973" s="2"/>
      <c r="VV973" s="2"/>
      <c r="VW973" s="2"/>
      <c r="VX973" s="2"/>
      <c r="VY973" s="2"/>
      <c r="VZ973" s="2"/>
      <c r="WA973" s="2"/>
      <c r="WB973" s="2"/>
      <c r="WC973" s="2"/>
      <c r="WD973" s="2"/>
      <c r="WE973" s="2"/>
      <c r="WF973" s="2"/>
      <c r="WG973" s="2"/>
      <c r="WH973" s="2"/>
      <c r="WI973" s="2"/>
      <c r="WJ973" s="2"/>
      <c r="WK973" s="2"/>
      <c r="WL973" s="2"/>
      <c r="WM973" s="2"/>
      <c r="WN973" s="2"/>
      <c r="WO973" s="2"/>
      <c r="WP973" s="2"/>
      <c r="WQ973" s="2"/>
      <c r="WR973" s="2"/>
      <c r="WS973" s="2"/>
      <c r="WT973" s="2"/>
      <c r="WU973" s="2"/>
      <c r="WV973" s="2"/>
      <c r="WW973" s="2"/>
      <c r="WX973" s="2"/>
      <c r="WY973" s="2"/>
      <c r="WZ973" s="2"/>
      <c r="XA973" s="2"/>
      <c r="XB973" s="2"/>
      <c r="XC973" s="2"/>
      <c r="XD973" s="2"/>
      <c r="XE973" s="2"/>
      <c r="XF973" s="2"/>
      <c r="XG973" s="2"/>
      <c r="XH973" s="2"/>
      <c r="XI973" s="2"/>
      <c r="XJ973" s="2"/>
      <c r="XK973" s="2"/>
      <c r="XL973" s="2"/>
      <c r="XM973" s="2"/>
      <c r="XN973" s="2"/>
      <c r="XO973" s="2"/>
      <c r="XP973" s="2"/>
      <c r="XQ973" s="2"/>
      <c r="XR973" s="2"/>
      <c r="XS973" s="2"/>
      <c r="XT973" s="2"/>
      <c r="XU973" s="2"/>
      <c r="XV973" s="2"/>
      <c r="XW973" s="2"/>
      <c r="XX973" s="2"/>
      <c r="XY973" s="2"/>
      <c r="XZ973" s="2"/>
      <c r="YA973" s="2"/>
      <c r="YB973" s="2"/>
      <c r="YC973" s="2"/>
      <c r="YD973" s="2"/>
      <c r="YE973" s="2"/>
      <c r="YF973" s="2"/>
      <c r="YG973" s="2"/>
      <c r="YH973" s="2"/>
      <c r="YI973" s="2"/>
      <c r="YJ973" s="2"/>
      <c r="YK973" s="2"/>
      <c r="YL973" s="2"/>
      <c r="YM973" s="2"/>
      <c r="YN973" s="2"/>
      <c r="YO973" s="2"/>
      <c r="YP973" s="2"/>
      <c r="YQ973" s="2"/>
      <c r="YR973" s="2"/>
      <c r="YS973" s="2"/>
      <c r="YT973" s="2"/>
      <c r="YU973" s="2"/>
      <c r="YV973" s="2"/>
      <c r="YW973" s="2"/>
      <c r="YX973" s="2"/>
      <c r="YY973" s="2"/>
      <c r="YZ973" s="2"/>
      <c r="ZA973" s="2"/>
      <c r="ZB973" s="2"/>
      <c r="ZC973" s="2"/>
      <c r="ZD973" s="2"/>
      <c r="ZE973" s="2"/>
      <c r="ZF973" s="2"/>
      <c r="ZG973" s="2"/>
      <c r="ZH973" s="2"/>
      <c r="ZI973" s="2"/>
      <c r="ZJ973" s="2"/>
      <c r="ZK973" s="2"/>
      <c r="ZL973" s="2"/>
      <c r="ZM973" s="2"/>
      <c r="ZN973" s="2"/>
      <c r="ZO973" s="2"/>
      <c r="ZP973" s="2"/>
      <c r="ZQ973" s="2"/>
      <c r="ZR973" s="2"/>
      <c r="ZS973" s="2"/>
      <c r="ZT973" s="2"/>
      <c r="ZU973" s="2"/>
      <c r="ZV973" s="2"/>
      <c r="ZW973" s="2"/>
      <c r="ZX973" s="2"/>
      <c r="ZY973" s="2"/>
      <c r="ZZ973" s="2"/>
      <c r="AAA973" s="2"/>
      <c r="AAB973" s="2"/>
      <c r="AAC973" s="2"/>
      <c r="AAD973" s="2"/>
      <c r="AAE973" s="2"/>
      <c r="AAF973" s="2"/>
      <c r="AAG973" s="2"/>
      <c r="AAH973" s="2"/>
      <c r="AAI973" s="2"/>
      <c r="AAJ973" s="2"/>
      <c r="AAK973" s="2"/>
      <c r="AAL973" s="2"/>
      <c r="AAM973" s="2"/>
      <c r="AAN973" s="2"/>
      <c r="AAO973" s="2"/>
      <c r="AAP973" s="2"/>
      <c r="AAQ973" s="2"/>
      <c r="AAR973" s="2"/>
      <c r="AAS973" s="2"/>
      <c r="AAT973" s="2"/>
      <c r="AAU973" s="2"/>
      <c r="AAV973" s="2"/>
      <c r="AAW973" s="2"/>
      <c r="AAX973" s="2"/>
      <c r="AAY973" s="2"/>
      <c r="AAZ973" s="2"/>
      <c r="ABA973" s="2"/>
      <c r="ABB973" s="2"/>
      <c r="ABC973" s="2"/>
      <c r="ABD973" s="2"/>
      <c r="ABE973" s="2"/>
      <c r="ABF973" s="2"/>
      <c r="ABG973" s="2"/>
      <c r="ABH973" s="2"/>
      <c r="ABI973" s="2"/>
      <c r="ABJ973" s="2"/>
      <c r="ABK973" s="2"/>
      <c r="ABL973" s="2"/>
      <c r="ABM973" s="2"/>
      <c r="ABN973" s="2"/>
      <c r="ABO973" s="2"/>
      <c r="ABP973" s="2"/>
      <c r="ABQ973" s="2"/>
      <c r="ABR973" s="2"/>
      <c r="ABS973" s="2"/>
      <c r="ABT973" s="2"/>
      <c r="ABU973" s="2"/>
      <c r="ABV973" s="2"/>
      <c r="ABW973" s="2"/>
      <c r="ABX973" s="2"/>
      <c r="ABY973" s="2"/>
      <c r="ABZ973" s="2"/>
      <c r="ACA973" s="2"/>
      <c r="ACB973" s="2"/>
      <c r="ACC973" s="2"/>
      <c r="ACD973" s="2"/>
      <c r="ACE973" s="2"/>
      <c r="ACF973" s="2"/>
      <c r="ACG973" s="2"/>
      <c r="ACH973" s="2"/>
      <c r="ACI973" s="2"/>
      <c r="ACJ973" s="2"/>
      <c r="ACK973" s="2"/>
      <c r="ACL973" s="2"/>
      <c r="ACM973" s="2"/>
      <c r="ACN973" s="2"/>
      <c r="ACO973" s="2"/>
      <c r="ACP973" s="2"/>
      <c r="ACQ973" s="2"/>
      <c r="ACR973" s="2"/>
      <c r="ACS973" s="2"/>
      <c r="ACT973" s="2"/>
      <c r="ACU973" s="2"/>
      <c r="ACV973" s="2"/>
      <c r="ACW973" s="2"/>
      <c r="ACX973" s="2"/>
      <c r="ACY973" s="2"/>
      <c r="ACZ973" s="2"/>
      <c r="ADA973" s="2"/>
      <c r="ADB973" s="2"/>
      <c r="ADC973" s="2"/>
      <c r="ADD973" s="2"/>
      <c r="ADE973" s="2"/>
      <c r="ADF973" s="2"/>
      <c r="ADG973" s="2"/>
      <c r="ADH973" s="2"/>
      <c r="ADI973" s="2"/>
      <c r="ADJ973" s="2"/>
      <c r="ADK973" s="2"/>
      <c r="ADL973" s="2"/>
      <c r="ADM973" s="2"/>
      <c r="ADN973" s="2"/>
      <c r="ADO973" s="2"/>
      <c r="ADP973" s="2"/>
      <c r="ADQ973" s="2"/>
      <c r="ADR973" s="2"/>
      <c r="ADS973" s="2"/>
      <c r="ADT973" s="2"/>
      <c r="ADU973" s="2"/>
      <c r="ADV973" s="2"/>
      <c r="ADW973" s="2"/>
      <c r="ADX973" s="2"/>
      <c r="ADY973" s="2"/>
      <c r="ADZ973" s="2"/>
      <c r="AEA973" s="2"/>
      <c r="AEB973" s="2"/>
      <c r="AEC973" s="2"/>
      <c r="AED973" s="2"/>
      <c r="AEE973" s="2"/>
      <c r="AEF973" s="2"/>
      <c r="AEG973" s="2"/>
      <c r="AEH973" s="2"/>
      <c r="AEI973" s="2"/>
      <c r="AEJ973" s="2"/>
      <c r="AEK973" s="2"/>
      <c r="AEL973" s="2"/>
      <c r="AEM973" s="2"/>
      <c r="AEN973" s="2"/>
      <c r="AEO973" s="2"/>
      <c r="AEP973" s="2"/>
      <c r="AEQ973" s="2"/>
      <c r="AER973" s="2"/>
      <c r="AES973" s="2"/>
      <c r="AET973" s="2"/>
      <c r="AEU973" s="2"/>
      <c r="AEV973" s="2"/>
      <c r="AEW973" s="2"/>
      <c r="AEX973" s="2"/>
      <c r="AEY973" s="2"/>
      <c r="AEZ973" s="2"/>
      <c r="AFA973" s="2"/>
      <c r="AFB973" s="2"/>
      <c r="AFC973" s="2"/>
      <c r="AFD973" s="2"/>
      <c r="AFE973" s="2"/>
      <c r="AFF973" s="2"/>
      <c r="AFG973" s="2"/>
      <c r="AFH973" s="2"/>
      <c r="AFI973" s="2"/>
      <c r="AFJ973" s="2"/>
      <c r="AFK973" s="2"/>
      <c r="AFL973" s="2"/>
      <c r="AFM973" s="2"/>
      <c r="AFN973" s="2"/>
      <c r="AFO973" s="2"/>
      <c r="AFP973" s="2"/>
      <c r="AFQ973" s="2"/>
      <c r="AFR973" s="2"/>
      <c r="AFS973" s="2"/>
      <c r="AFT973" s="2"/>
      <c r="AFU973" s="2"/>
      <c r="AFV973" s="2"/>
      <c r="AFW973" s="2"/>
      <c r="AFX973" s="2"/>
      <c r="AFY973" s="2"/>
      <c r="AFZ973" s="2"/>
      <c r="AGA973" s="2"/>
      <c r="AGB973" s="2"/>
      <c r="AGC973" s="2"/>
      <c r="AGD973" s="2"/>
      <c r="AGE973" s="2"/>
      <c r="AGF973" s="2"/>
      <c r="AGG973" s="2"/>
      <c r="AGH973" s="2"/>
      <c r="AGI973" s="2"/>
      <c r="AGJ973" s="2"/>
      <c r="AGK973" s="2"/>
      <c r="AGL973" s="2"/>
      <c r="AGM973" s="2"/>
      <c r="AGN973" s="2"/>
      <c r="AGO973" s="2"/>
      <c r="AGP973" s="2"/>
      <c r="AGQ973" s="2"/>
      <c r="AGR973" s="2"/>
      <c r="AGS973" s="2"/>
      <c r="AGT973" s="2"/>
      <c r="AGU973" s="2"/>
      <c r="AGV973" s="2"/>
      <c r="AGW973" s="2"/>
      <c r="AGX973" s="2"/>
      <c r="AGY973" s="2"/>
      <c r="AGZ973" s="2"/>
      <c r="AHA973" s="2"/>
      <c r="AHB973" s="2"/>
      <c r="AHC973" s="2"/>
      <c r="AHD973" s="2"/>
      <c r="AHE973" s="2"/>
      <c r="AHF973" s="2"/>
      <c r="AHG973" s="2"/>
      <c r="AHH973" s="2"/>
      <c r="AHI973" s="2"/>
      <c r="AHJ973" s="2"/>
      <c r="AHK973" s="2"/>
      <c r="AHL973" s="2"/>
      <c r="AHM973" s="2"/>
      <c r="AHN973" s="2"/>
      <c r="AHO973" s="2"/>
      <c r="AHP973" s="2"/>
      <c r="AHQ973" s="2"/>
      <c r="AHR973" s="2"/>
      <c r="AHS973" s="2"/>
      <c r="AHT973" s="2"/>
      <c r="AHU973" s="2"/>
      <c r="AHV973" s="2"/>
      <c r="AHW973" s="2"/>
      <c r="AHX973" s="2"/>
      <c r="AHY973" s="2"/>
      <c r="AHZ973" s="2"/>
      <c r="AIA973" s="2"/>
      <c r="AIB973" s="2"/>
      <c r="AIC973" s="2"/>
      <c r="AID973" s="2"/>
      <c r="AIE973" s="2"/>
      <c r="AIF973" s="2"/>
      <c r="AIG973" s="2"/>
      <c r="AIH973" s="2"/>
      <c r="AII973" s="2"/>
      <c r="AIJ973" s="2"/>
      <c r="AIK973" s="2"/>
      <c r="AIL973" s="2"/>
      <c r="AIM973" s="2"/>
      <c r="AIN973" s="2"/>
      <c r="AIO973" s="2"/>
      <c r="AIP973" s="2"/>
      <c r="AIQ973" s="2"/>
      <c r="AIR973" s="2"/>
      <c r="AIS973" s="2"/>
      <c r="AIT973" s="2"/>
      <c r="AIU973" s="2"/>
      <c r="AIV973" s="2"/>
      <c r="AIW973" s="2"/>
      <c r="AIX973" s="2"/>
      <c r="AIY973" s="2"/>
      <c r="AIZ973" s="2"/>
      <c r="AJA973" s="2"/>
      <c r="AJB973" s="2"/>
      <c r="AJC973" s="2"/>
      <c r="AJD973" s="2"/>
      <c r="AJE973" s="2"/>
      <c r="AJF973" s="2"/>
      <c r="AJG973" s="2"/>
      <c r="AJH973" s="2"/>
      <c r="AJI973" s="2"/>
      <c r="AJJ973" s="2"/>
      <c r="AJK973" s="2"/>
      <c r="AJL973" s="2"/>
      <c r="AJM973" s="2"/>
      <c r="AJN973" s="2"/>
      <c r="AJO973" s="2"/>
      <c r="AJP973" s="2"/>
      <c r="AJQ973" s="2"/>
      <c r="AJR973" s="2"/>
      <c r="AJS973" s="2"/>
      <c r="AJT973" s="2"/>
      <c r="AJU973" s="2"/>
      <c r="AJV973" s="2"/>
      <c r="AJW973" s="2"/>
      <c r="AJX973" s="2"/>
      <c r="AJY973" s="2"/>
      <c r="AJZ973" s="2"/>
      <c r="AKA973" s="2"/>
      <c r="AKB973" s="2"/>
      <c r="AKC973" s="2"/>
      <c r="AKD973" s="2"/>
      <c r="AKE973" s="2"/>
      <c r="AKF973" s="2"/>
      <c r="AKG973" s="2"/>
      <c r="AKH973" s="2"/>
      <c r="AKI973" s="2"/>
      <c r="AKJ973" s="2"/>
      <c r="AKK973" s="2"/>
      <c r="AKL973" s="2"/>
      <c r="AKM973" s="2"/>
      <c r="AKN973" s="2"/>
      <c r="AKO973" s="2"/>
      <c r="AKP973" s="2"/>
      <c r="AKQ973" s="2"/>
      <c r="AKR973" s="2"/>
      <c r="AKS973" s="2"/>
      <c r="AKT973" s="2"/>
      <c r="AKU973" s="2"/>
      <c r="AKV973" s="2"/>
      <c r="AKW973" s="2"/>
      <c r="AKX973" s="2"/>
      <c r="AKY973" s="2"/>
      <c r="AKZ973" s="2"/>
      <c r="ALA973" s="2"/>
      <c r="ALB973" s="2"/>
      <c r="ALC973" s="2"/>
      <c r="ALD973" s="2"/>
      <c r="ALE973" s="2"/>
      <c r="ALF973" s="2"/>
      <c r="ALG973" s="2"/>
      <c r="ALH973" s="2"/>
      <c r="ALI973" s="2"/>
      <c r="ALJ973" s="2"/>
      <c r="ALK973" s="2"/>
      <c r="ALL973" s="2"/>
      <c r="ALM973" s="2"/>
      <c r="ALN973" s="2"/>
      <c r="ALO973" s="2"/>
      <c r="ALP973" s="2"/>
      <c r="ALQ973" s="2"/>
      <c r="ALR973" s="2"/>
      <c r="ALS973" s="2"/>
      <c r="ALT973" s="2"/>
      <c r="ALU973" s="2"/>
      <c r="ALV973" s="2"/>
      <c r="ALW973" s="2"/>
      <c r="ALX973" s="2"/>
      <c r="ALY973" s="2"/>
      <c r="ALZ973" s="2"/>
      <c r="AMA973" s="2"/>
      <c r="AMB973" s="2"/>
      <c r="AMC973" s="2"/>
      <c r="AMD973" s="2"/>
      <c r="AME973" s="2"/>
      <c r="AMF973" s="2"/>
      <c r="AMG973" s="2"/>
      <c r="AMH973" s="2"/>
      <c r="AMI973" s="2"/>
      <c r="AMJ973" s="2"/>
    </row>
    <row r="974" s="1" customFormat="1" ht="27.75" customHeight="1" spans="1:102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  <c r="KE974" s="2"/>
      <c r="KF974" s="2"/>
      <c r="KG974" s="2"/>
      <c r="KH974" s="2"/>
      <c r="KI974" s="2"/>
      <c r="KJ974" s="2"/>
      <c r="KK974" s="2"/>
      <c r="KL974" s="2"/>
      <c r="KM974" s="2"/>
      <c r="KN974" s="2"/>
      <c r="KO974" s="2"/>
      <c r="KP974" s="2"/>
      <c r="KQ974" s="2"/>
      <c r="KR974" s="2"/>
      <c r="KS974" s="2"/>
      <c r="KT974" s="2"/>
      <c r="KU974" s="2"/>
      <c r="KV974" s="2"/>
      <c r="KW974" s="2"/>
      <c r="KX974" s="2"/>
      <c r="KY974" s="2"/>
      <c r="KZ974" s="2"/>
      <c r="LA974" s="2"/>
      <c r="LB974" s="2"/>
      <c r="LC974" s="2"/>
      <c r="LD974" s="2"/>
      <c r="LE974" s="2"/>
      <c r="LF974" s="2"/>
      <c r="LG974" s="2"/>
      <c r="LH974" s="2"/>
      <c r="LI974" s="2"/>
      <c r="LJ974" s="2"/>
      <c r="LK974" s="2"/>
      <c r="LL974" s="2"/>
      <c r="LM974" s="2"/>
      <c r="LN974" s="2"/>
      <c r="LO974" s="2"/>
      <c r="LP974" s="2"/>
      <c r="LQ974" s="2"/>
      <c r="LR974" s="2"/>
      <c r="LS974" s="2"/>
      <c r="LT974" s="2"/>
      <c r="LU974" s="2"/>
      <c r="LV974" s="2"/>
      <c r="LW974" s="2"/>
      <c r="LX974" s="2"/>
      <c r="LY974" s="2"/>
      <c r="LZ974" s="2"/>
      <c r="MA974" s="2"/>
      <c r="MB974" s="2"/>
      <c r="MC974" s="2"/>
      <c r="MD974" s="2"/>
      <c r="ME974" s="2"/>
      <c r="MF974" s="2"/>
      <c r="MG974" s="2"/>
      <c r="MH974" s="2"/>
      <c r="MI974" s="2"/>
      <c r="MJ974" s="2"/>
      <c r="MK974" s="2"/>
      <c r="ML974" s="2"/>
      <c r="MM974" s="2"/>
      <c r="MN974" s="2"/>
      <c r="MO974" s="2"/>
      <c r="MP974" s="2"/>
      <c r="MQ974" s="2"/>
      <c r="MR974" s="2"/>
      <c r="MS974" s="2"/>
      <c r="MT974" s="2"/>
      <c r="MU974" s="2"/>
      <c r="MV974" s="2"/>
      <c r="MW974" s="2"/>
      <c r="MX974" s="2"/>
      <c r="MY974" s="2"/>
      <c r="MZ974" s="2"/>
      <c r="NA974" s="2"/>
      <c r="NB974" s="2"/>
      <c r="NC974" s="2"/>
      <c r="ND974" s="2"/>
      <c r="NE974" s="2"/>
      <c r="NF974" s="2"/>
      <c r="NG974" s="2"/>
      <c r="NH974" s="2"/>
      <c r="NI974" s="2"/>
      <c r="NJ974" s="2"/>
      <c r="NK974" s="2"/>
      <c r="NL974" s="2"/>
      <c r="NM974" s="2"/>
      <c r="NN974" s="2"/>
      <c r="NO974" s="2"/>
      <c r="NP974" s="2"/>
      <c r="NQ974" s="2"/>
      <c r="NR974" s="2"/>
      <c r="NS974" s="2"/>
      <c r="NT974" s="2"/>
      <c r="NU974" s="2"/>
      <c r="NV974" s="2"/>
      <c r="NW974" s="2"/>
      <c r="NX974" s="2"/>
      <c r="NY974" s="2"/>
      <c r="NZ974" s="2"/>
      <c r="OA974" s="2"/>
      <c r="OB974" s="2"/>
      <c r="OC974" s="2"/>
      <c r="OD974" s="2"/>
      <c r="OE974" s="2"/>
      <c r="OF974" s="2"/>
      <c r="OG974" s="2"/>
      <c r="OH974" s="2"/>
      <c r="OI974" s="2"/>
      <c r="OJ974" s="2"/>
      <c r="OK974" s="2"/>
      <c r="OL974" s="2"/>
      <c r="OM974" s="2"/>
      <c r="ON974" s="2"/>
      <c r="OO974" s="2"/>
      <c r="OP974" s="2"/>
      <c r="OQ974" s="2"/>
      <c r="OR974" s="2"/>
      <c r="OS974" s="2"/>
      <c r="OT974" s="2"/>
      <c r="OU974" s="2"/>
      <c r="OV974" s="2"/>
      <c r="OW974" s="2"/>
      <c r="OX974" s="2"/>
      <c r="OY974" s="2"/>
      <c r="OZ974" s="2"/>
      <c r="PA974" s="2"/>
      <c r="PB974" s="2"/>
      <c r="PC974" s="2"/>
      <c r="PD974" s="2"/>
      <c r="PE974" s="2"/>
      <c r="PF974" s="2"/>
      <c r="PG974" s="2"/>
      <c r="PH974" s="2"/>
      <c r="PI974" s="2"/>
      <c r="PJ974" s="2"/>
      <c r="PK974" s="2"/>
      <c r="PL974" s="2"/>
      <c r="PM974" s="2"/>
      <c r="PN974" s="2"/>
      <c r="PO974" s="2"/>
      <c r="PP974" s="2"/>
      <c r="PQ974" s="2"/>
      <c r="PR974" s="2"/>
      <c r="PS974" s="2"/>
      <c r="PT974" s="2"/>
      <c r="PU974" s="2"/>
      <c r="PV974" s="2"/>
      <c r="PW974" s="2"/>
      <c r="PX974" s="2"/>
      <c r="PY974" s="2"/>
      <c r="PZ974" s="2"/>
      <c r="QA974" s="2"/>
      <c r="QB974" s="2"/>
      <c r="QC974" s="2"/>
      <c r="QD974" s="2"/>
      <c r="QE974" s="2"/>
      <c r="QF974" s="2"/>
      <c r="QG974" s="2"/>
      <c r="QH974" s="2"/>
      <c r="QI974" s="2"/>
      <c r="QJ974" s="2"/>
      <c r="QK974" s="2"/>
      <c r="QL974" s="2"/>
      <c r="QM974" s="2"/>
      <c r="QN974" s="2"/>
      <c r="QO974" s="2"/>
      <c r="QP974" s="2"/>
      <c r="QQ974" s="2"/>
      <c r="QR974" s="2"/>
      <c r="QS974" s="2"/>
      <c r="QT974" s="2"/>
      <c r="QU974" s="2"/>
      <c r="QV974" s="2"/>
      <c r="QW974" s="2"/>
      <c r="QX974" s="2"/>
      <c r="QY974" s="2"/>
      <c r="QZ974" s="2"/>
      <c r="RA974" s="2"/>
      <c r="RB974" s="2"/>
      <c r="RC974" s="2"/>
      <c r="RD974" s="2"/>
      <c r="RE974" s="2"/>
      <c r="RF974" s="2"/>
      <c r="RG974" s="2"/>
      <c r="RH974" s="2"/>
      <c r="RI974" s="2"/>
      <c r="RJ974" s="2"/>
      <c r="RK974" s="2"/>
      <c r="RL974" s="2"/>
      <c r="RM974" s="2"/>
      <c r="RN974" s="2"/>
      <c r="RO974" s="2"/>
      <c r="RP974" s="2"/>
      <c r="RQ974" s="2"/>
      <c r="RR974" s="2"/>
      <c r="RS974" s="2"/>
      <c r="RT974" s="2"/>
      <c r="RU974" s="2"/>
      <c r="RV974" s="2"/>
      <c r="RW974" s="2"/>
      <c r="RX974" s="2"/>
      <c r="RY974" s="2"/>
      <c r="RZ974" s="2"/>
      <c r="SA974" s="2"/>
      <c r="SB974" s="2"/>
      <c r="SC974" s="2"/>
      <c r="SD974" s="2"/>
      <c r="SE974" s="2"/>
      <c r="SF974" s="2"/>
      <c r="SG974" s="2"/>
      <c r="SH974" s="2"/>
      <c r="SI974" s="2"/>
      <c r="SJ974" s="2"/>
      <c r="SK974" s="2"/>
      <c r="SL974" s="2"/>
      <c r="SM974" s="2"/>
      <c r="SN974" s="2"/>
      <c r="SO974" s="2"/>
      <c r="SP974" s="2"/>
      <c r="SQ974" s="2"/>
      <c r="SR974" s="2"/>
      <c r="SS974" s="2"/>
      <c r="ST974" s="2"/>
      <c r="SU974" s="2"/>
      <c r="SV974" s="2"/>
      <c r="SW974" s="2"/>
      <c r="SX974" s="2"/>
      <c r="SY974" s="2"/>
      <c r="SZ974" s="2"/>
      <c r="TA974" s="2"/>
      <c r="TB974" s="2"/>
      <c r="TC974" s="2"/>
      <c r="TD974" s="2"/>
      <c r="TE974" s="2"/>
      <c r="TF974" s="2"/>
      <c r="TG974" s="2"/>
      <c r="TH974" s="2"/>
      <c r="TI974" s="2"/>
      <c r="TJ974" s="2"/>
      <c r="TK974" s="2"/>
      <c r="TL974" s="2"/>
      <c r="TM974" s="2"/>
      <c r="TN974" s="2"/>
      <c r="TO974" s="2"/>
      <c r="TP974" s="2"/>
      <c r="TQ974" s="2"/>
      <c r="TR974" s="2"/>
      <c r="TS974" s="2"/>
      <c r="TT974" s="2"/>
      <c r="TU974" s="2"/>
      <c r="TV974" s="2"/>
      <c r="TW974" s="2"/>
      <c r="TX974" s="2"/>
      <c r="TY974" s="2"/>
      <c r="TZ974" s="2"/>
      <c r="UA974" s="2"/>
      <c r="UB974" s="2"/>
      <c r="UC974" s="2"/>
      <c r="UD974" s="2"/>
      <c r="UE974" s="2"/>
      <c r="UF974" s="2"/>
      <c r="UG974" s="2"/>
      <c r="UH974" s="2"/>
      <c r="UI974" s="2"/>
      <c r="UJ974" s="2"/>
      <c r="UK974" s="2"/>
      <c r="UL974" s="2"/>
      <c r="UM974" s="2"/>
      <c r="UN974" s="2"/>
      <c r="UO974" s="2"/>
      <c r="UP974" s="2"/>
      <c r="UQ974" s="2"/>
      <c r="UR974" s="2"/>
      <c r="US974" s="2"/>
      <c r="UT974" s="2"/>
      <c r="UU974" s="2"/>
      <c r="UV974" s="2"/>
      <c r="UW974" s="2"/>
      <c r="UX974" s="2"/>
      <c r="UY974" s="2"/>
      <c r="UZ974" s="2"/>
      <c r="VA974" s="2"/>
      <c r="VB974" s="2"/>
      <c r="VC974" s="2"/>
      <c r="VD974" s="2"/>
      <c r="VE974" s="2"/>
      <c r="VF974" s="2"/>
      <c r="VG974" s="2"/>
      <c r="VH974" s="2"/>
      <c r="VI974" s="2"/>
      <c r="VJ974" s="2"/>
      <c r="VK974" s="2"/>
      <c r="VL974" s="2"/>
      <c r="VM974" s="2"/>
      <c r="VN974" s="2"/>
      <c r="VO974" s="2"/>
      <c r="VP974" s="2"/>
      <c r="VQ974" s="2"/>
      <c r="VR974" s="2"/>
      <c r="VS974" s="2"/>
      <c r="VT974" s="2"/>
      <c r="VU974" s="2"/>
      <c r="VV974" s="2"/>
      <c r="VW974" s="2"/>
      <c r="VX974" s="2"/>
      <c r="VY974" s="2"/>
      <c r="VZ974" s="2"/>
      <c r="WA974" s="2"/>
      <c r="WB974" s="2"/>
      <c r="WC974" s="2"/>
      <c r="WD974" s="2"/>
      <c r="WE974" s="2"/>
      <c r="WF974" s="2"/>
      <c r="WG974" s="2"/>
      <c r="WH974" s="2"/>
      <c r="WI974" s="2"/>
      <c r="WJ974" s="2"/>
      <c r="WK974" s="2"/>
      <c r="WL974" s="2"/>
      <c r="WM974" s="2"/>
      <c r="WN974" s="2"/>
      <c r="WO974" s="2"/>
      <c r="WP974" s="2"/>
      <c r="WQ974" s="2"/>
      <c r="WR974" s="2"/>
      <c r="WS974" s="2"/>
      <c r="WT974" s="2"/>
      <c r="WU974" s="2"/>
      <c r="WV974" s="2"/>
      <c r="WW974" s="2"/>
      <c r="WX974" s="2"/>
      <c r="WY974" s="2"/>
      <c r="WZ974" s="2"/>
      <c r="XA974" s="2"/>
      <c r="XB974" s="2"/>
      <c r="XC974" s="2"/>
      <c r="XD974" s="2"/>
      <c r="XE974" s="2"/>
      <c r="XF974" s="2"/>
      <c r="XG974" s="2"/>
      <c r="XH974" s="2"/>
      <c r="XI974" s="2"/>
      <c r="XJ974" s="2"/>
      <c r="XK974" s="2"/>
      <c r="XL974" s="2"/>
      <c r="XM974" s="2"/>
      <c r="XN974" s="2"/>
      <c r="XO974" s="2"/>
      <c r="XP974" s="2"/>
      <c r="XQ974" s="2"/>
      <c r="XR974" s="2"/>
      <c r="XS974" s="2"/>
      <c r="XT974" s="2"/>
      <c r="XU974" s="2"/>
      <c r="XV974" s="2"/>
      <c r="XW974" s="2"/>
      <c r="XX974" s="2"/>
      <c r="XY974" s="2"/>
      <c r="XZ974" s="2"/>
      <c r="YA974" s="2"/>
      <c r="YB974" s="2"/>
      <c r="YC974" s="2"/>
      <c r="YD974" s="2"/>
      <c r="YE974" s="2"/>
      <c r="YF974" s="2"/>
      <c r="YG974" s="2"/>
      <c r="YH974" s="2"/>
      <c r="YI974" s="2"/>
      <c r="YJ974" s="2"/>
      <c r="YK974" s="2"/>
      <c r="YL974" s="2"/>
      <c r="YM974" s="2"/>
      <c r="YN974" s="2"/>
      <c r="YO974" s="2"/>
      <c r="YP974" s="2"/>
      <c r="YQ974" s="2"/>
      <c r="YR974" s="2"/>
      <c r="YS974" s="2"/>
      <c r="YT974" s="2"/>
      <c r="YU974" s="2"/>
      <c r="YV974" s="2"/>
      <c r="YW974" s="2"/>
      <c r="YX974" s="2"/>
      <c r="YY974" s="2"/>
      <c r="YZ974" s="2"/>
      <c r="ZA974" s="2"/>
      <c r="ZB974" s="2"/>
      <c r="ZC974" s="2"/>
      <c r="ZD974" s="2"/>
      <c r="ZE974" s="2"/>
      <c r="ZF974" s="2"/>
      <c r="ZG974" s="2"/>
      <c r="ZH974" s="2"/>
      <c r="ZI974" s="2"/>
      <c r="ZJ974" s="2"/>
      <c r="ZK974" s="2"/>
      <c r="ZL974" s="2"/>
      <c r="ZM974" s="2"/>
      <c r="ZN974" s="2"/>
      <c r="ZO974" s="2"/>
      <c r="ZP974" s="2"/>
      <c r="ZQ974" s="2"/>
      <c r="ZR974" s="2"/>
      <c r="ZS974" s="2"/>
      <c r="ZT974" s="2"/>
      <c r="ZU974" s="2"/>
      <c r="ZV974" s="2"/>
      <c r="ZW974" s="2"/>
      <c r="ZX974" s="2"/>
      <c r="ZY974" s="2"/>
      <c r="ZZ974" s="2"/>
      <c r="AAA974" s="2"/>
      <c r="AAB974" s="2"/>
      <c r="AAC974" s="2"/>
      <c r="AAD974" s="2"/>
      <c r="AAE974" s="2"/>
      <c r="AAF974" s="2"/>
      <c r="AAG974" s="2"/>
      <c r="AAH974" s="2"/>
      <c r="AAI974" s="2"/>
      <c r="AAJ974" s="2"/>
      <c r="AAK974" s="2"/>
      <c r="AAL974" s="2"/>
      <c r="AAM974" s="2"/>
      <c r="AAN974" s="2"/>
      <c r="AAO974" s="2"/>
      <c r="AAP974" s="2"/>
      <c r="AAQ974" s="2"/>
      <c r="AAR974" s="2"/>
      <c r="AAS974" s="2"/>
      <c r="AAT974" s="2"/>
      <c r="AAU974" s="2"/>
      <c r="AAV974" s="2"/>
      <c r="AAW974" s="2"/>
      <c r="AAX974" s="2"/>
      <c r="AAY974" s="2"/>
      <c r="AAZ974" s="2"/>
      <c r="ABA974" s="2"/>
      <c r="ABB974" s="2"/>
      <c r="ABC974" s="2"/>
      <c r="ABD974" s="2"/>
      <c r="ABE974" s="2"/>
      <c r="ABF974" s="2"/>
      <c r="ABG974" s="2"/>
      <c r="ABH974" s="2"/>
      <c r="ABI974" s="2"/>
      <c r="ABJ974" s="2"/>
      <c r="ABK974" s="2"/>
      <c r="ABL974" s="2"/>
      <c r="ABM974" s="2"/>
      <c r="ABN974" s="2"/>
      <c r="ABO974" s="2"/>
      <c r="ABP974" s="2"/>
      <c r="ABQ974" s="2"/>
      <c r="ABR974" s="2"/>
      <c r="ABS974" s="2"/>
      <c r="ABT974" s="2"/>
      <c r="ABU974" s="2"/>
      <c r="ABV974" s="2"/>
      <c r="ABW974" s="2"/>
      <c r="ABX974" s="2"/>
      <c r="ABY974" s="2"/>
      <c r="ABZ974" s="2"/>
      <c r="ACA974" s="2"/>
      <c r="ACB974" s="2"/>
      <c r="ACC974" s="2"/>
      <c r="ACD974" s="2"/>
      <c r="ACE974" s="2"/>
      <c r="ACF974" s="2"/>
      <c r="ACG974" s="2"/>
      <c r="ACH974" s="2"/>
      <c r="ACI974" s="2"/>
      <c r="ACJ974" s="2"/>
      <c r="ACK974" s="2"/>
      <c r="ACL974" s="2"/>
      <c r="ACM974" s="2"/>
      <c r="ACN974" s="2"/>
      <c r="ACO974" s="2"/>
      <c r="ACP974" s="2"/>
      <c r="ACQ974" s="2"/>
      <c r="ACR974" s="2"/>
      <c r="ACS974" s="2"/>
      <c r="ACT974" s="2"/>
      <c r="ACU974" s="2"/>
      <c r="ACV974" s="2"/>
      <c r="ACW974" s="2"/>
      <c r="ACX974" s="2"/>
      <c r="ACY974" s="2"/>
      <c r="ACZ974" s="2"/>
      <c r="ADA974" s="2"/>
      <c r="ADB974" s="2"/>
      <c r="ADC974" s="2"/>
      <c r="ADD974" s="2"/>
      <c r="ADE974" s="2"/>
      <c r="ADF974" s="2"/>
      <c r="ADG974" s="2"/>
      <c r="ADH974" s="2"/>
      <c r="ADI974" s="2"/>
      <c r="ADJ974" s="2"/>
      <c r="ADK974" s="2"/>
      <c r="ADL974" s="2"/>
      <c r="ADM974" s="2"/>
      <c r="ADN974" s="2"/>
      <c r="ADO974" s="2"/>
      <c r="ADP974" s="2"/>
      <c r="ADQ974" s="2"/>
      <c r="ADR974" s="2"/>
      <c r="ADS974" s="2"/>
      <c r="ADT974" s="2"/>
      <c r="ADU974" s="2"/>
      <c r="ADV974" s="2"/>
      <c r="ADW974" s="2"/>
      <c r="ADX974" s="2"/>
      <c r="ADY974" s="2"/>
      <c r="ADZ974" s="2"/>
      <c r="AEA974" s="2"/>
      <c r="AEB974" s="2"/>
      <c r="AEC974" s="2"/>
      <c r="AED974" s="2"/>
      <c r="AEE974" s="2"/>
      <c r="AEF974" s="2"/>
      <c r="AEG974" s="2"/>
      <c r="AEH974" s="2"/>
      <c r="AEI974" s="2"/>
      <c r="AEJ974" s="2"/>
      <c r="AEK974" s="2"/>
      <c r="AEL974" s="2"/>
      <c r="AEM974" s="2"/>
      <c r="AEN974" s="2"/>
      <c r="AEO974" s="2"/>
      <c r="AEP974" s="2"/>
      <c r="AEQ974" s="2"/>
      <c r="AER974" s="2"/>
      <c r="AES974" s="2"/>
      <c r="AET974" s="2"/>
      <c r="AEU974" s="2"/>
      <c r="AEV974" s="2"/>
      <c r="AEW974" s="2"/>
      <c r="AEX974" s="2"/>
      <c r="AEY974" s="2"/>
      <c r="AEZ974" s="2"/>
      <c r="AFA974" s="2"/>
      <c r="AFB974" s="2"/>
      <c r="AFC974" s="2"/>
      <c r="AFD974" s="2"/>
      <c r="AFE974" s="2"/>
      <c r="AFF974" s="2"/>
      <c r="AFG974" s="2"/>
      <c r="AFH974" s="2"/>
      <c r="AFI974" s="2"/>
      <c r="AFJ974" s="2"/>
      <c r="AFK974" s="2"/>
      <c r="AFL974" s="2"/>
      <c r="AFM974" s="2"/>
      <c r="AFN974" s="2"/>
      <c r="AFO974" s="2"/>
      <c r="AFP974" s="2"/>
      <c r="AFQ974" s="2"/>
      <c r="AFR974" s="2"/>
      <c r="AFS974" s="2"/>
      <c r="AFT974" s="2"/>
      <c r="AFU974" s="2"/>
      <c r="AFV974" s="2"/>
      <c r="AFW974" s="2"/>
      <c r="AFX974" s="2"/>
      <c r="AFY974" s="2"/>
      <c r="AFZ974" s="2"/>
      <c r="AGA974" s="2"/>
      <c r="AGB974" s="2"/>
      <c r="AGC974" s="2"/>
      <c r="AGD974" s="2"/>
      <c r="AGE974" s="2"/>
      <c r="AGF974" s="2"/>
      <c r="AGG974" s="2"/>
      <c r="AGH974" s="2"/>
      <c r="AGI974" s="2"/>
      <c r="AGJ974" s="2"/>
      <c r="AGK974" s="2"/>
      <c r="AGL974" s="2"/>
      <c r="AGM974" s="2"/>
      <c r="AGN974" s="2"/>
      <c r="AGO974" s="2"/>
      <c r="AGP974" s="2"/>
      <c r="AGQ974" s="2"/>
      <c r="AGR974" s="2"/>
      <c r="AGS974" s="2"/>
      <c r="AGT974" s="2"/>
      <c r="AGU974" s="2"/>
      <c r="AGV974" s="2"/>
      <c r="AGW974" s="2"/>
      <c r="AGX974" s="2"/>
      <c r="AGY974" s="2"/>
      <c r="AGZ974" s="2"/>
      <c r="AHA974" s="2"/>
      <c r="AHB974" s="2"/>
      <c r="AHC974" s="2"/>
      <c r="AHD974" s="2"/>
      <c r="AHE974" s="2"/>
      <c r="AHF974" s="2"/>
      <c r="AHG974" s="2"/>
      <c r="AHH974" s="2"/>
      <c r="AHI974" s="2"/>
      <c r="AHJ974" s="2"/>
      <c r="AHK974" s="2"/>
      <c r="AHL974" s="2"/>
      <c r="AHM974" s="2"/>
      <c r="AHN974" s="2"/>
      <c r="AHO974" s="2"/>
      <c r="AHP974" s="2"/>
      <c r="AHQ974" s="2"/>
      <c r="AHR974" s="2"/>
      <c r="AHS974" s="2"/>
      <c r="AHT974" s="2"/>
      <c r="AHU974" s="2"/>
      <c r="AHV974" s="2"/>
      <c r="AHW974" s="2"/>
      <c r="AHX974" s="2"/>
      <c r="AHY974" s="2"/>
      <c r="AHZ974" s="2"/>
      <c r="AIA974" s="2"/>
      <c r="AIB974" s="2"/>
      <c r="AIC974" s="2"/>
      <c r="AID974" s="2"/>
      <c r="AIE974" s="2"/>
      <c r="AIF974" s="2"/>
      <c r="AIG974" s="2"/>
      <c r="AIH974" s="2"/>
      <c r="AII974" s="2"/>
      <c r="AIJ974" s="2"/>
      <c r="AIK974" s="2"/>
      <c r="AIL974" s="2"/>
      <c r="AIM974" s="2"/>
      <c r="AIN974" s="2"/>
      <c r="AIO974" s="2"/>
      <c r="AIP974" s="2"/>
      <c r="AIQ974" s="2"/>
      <c r="AIR974" s="2"/>
      <c r="AIS974" s="2"/>
      <c r="AIT974" s="2"/>
      <c r="AIU974" s="2"/>
      <c r="AIV974" s="2"/>
      <c r="AIW974" s="2"/>
      <c r="AIX974" s="2"/>
      <c r="AIY974" s="2"/>
      <c r="AIZ974" s="2"/>
      <c r="AJA974" s="2"/>
      <c r="AJB974" s="2"/>
      <c r="AJC974" s="2"/>
      <c r="AJD974" s="2"/>
      <c r="AJE974" s="2"/>
      <c r="AJF974" s="2"/>
      <c r="AJG974" s="2"/>
      <c r="AJH974" s="2"/>
      <c r="AJI974" s="2"/>
      <c r="AJJ974" s="2"/>
      <c r="AJK974" s="2"/>
      <c r="AJL974" s="2"/>
      <c r="AJM974" s="2"/>
      <c r="AJN974" s="2"/>
      <c r="AJO974" s="2"/>
      <c r="AJP974" s="2"/>
      <c r="AJQ974" s="2"/>
      <c r="AJR974" s="2"/>
      <c r="AJS974" s="2"/>
      <c r="AJT974" s="2"/>
      <c r="AJU974" s="2"/>
      <c r="AJV974" s="2"/>
      <c r="AJW974" s="2"/>
      <c r="AJX974" s="2"/>
      <c r="AJY974" s="2"/>
      <c r="AJZ974" s="2"/>
      <c r="AKA974" s="2"/>
      <c r="AKB974" s="2"/>
      <c r="AKC974" s="2"/>
      <c r="AKD974" s="2"/>
      <c r="AKE974" s="2"/>
      <c r="AKF974" s="2"/>
      <c r="AKG974" s="2"/>
      <c r="AKH974" s="2"/>
      <c r="AKI974" s="2"/>
      <c r="AKJ974" s="2"/>
      <c r="AKK974" s="2"/>
      <c r="AKL974" s="2"/>
      <c r="AKM974" s="2"/>
      <c r="AKN974" s="2"/>
      <c r="AKO974" s="2"/>
      <c r="AKP974" s="2"/>
      <c r="AKQ974" s="2"/>
      <c r="AKR974" s="2"/>
      <c r="AKS974" s="2"/>
      <c r="AKT974" s="2"/>
      <c r="AKU974" s="2"/>
      <c r="AKV974" s="2"/>
      <c r="AKW974" s="2"/>
      <c r="AKX974" s="2"/>
      <c r="AKY974" s="2"/>
      <c r="AKZ974" s="2"/>
      <c r="ALA974" s="2"/>
      <c r="ALB974" s="2"/>
      <c r="ALC974" s="2"/>
      <c r="ALD974" s="2"/>
      <c r="ALE974" s="2"/>
      <c r="ALF974" s="2"/>
      <c r="ALG974" s="2"/>
      <c r="ALH974" s="2"/>
      <c r="ALI974" s="2"/>
      <c r="ALJ974" s="2"/>
      <c r="ALK974" s="2"/>
      <c r="ALL974" s="2"/>
      <c r="ALM974" s="2"/>
      <c r="ALN974" s="2"/>
      <c r="ALO974" s="2"/>
      <c r="ALP974" s="2"/>
      <c r="ALQ974" s="2"/>
      <c r="ALR974" s="2"/>
      <c r="ALS974" s="2"/>
      <c r="ALT974" s="2"/>
      <c r="ALU974" s="2"/>
      <c r="ALV974" s="2"/>
      <c r="ALW974" s="2"/>
      <c r="ALX974" s="2"/>
      <c r="ALY974" s="2"/>
      <c r="ALZ974" s="2"/>
      <c r="AMA974" s="2"/>
      <c r="AMB974" s="2"/>
      <c r="AMC974" s="2"/>
      <c r="AMD974" s="2"/>
      <c r="AME974" s="2"/>
      <c r="AMF974" s="2"/>
      <c r="AMG974" s="2"/>
      <c r="AMH974" s="2"/>
      <c r="AMI974" s="2"/>
      <c r="AMJ974" s="2"/>
    </row>
    <row r="975" s="1" customFormat="1" ht="27.75" customHeight="1" spans="1:102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  <c r="KE975" s="2"/>
      <c r="KF975" s="2"/>
      <c r="KG975" s="2"/>
      <c r="KH975" s="2"/>
      <c r="KI975" s="2"/>
      <c r="KJ975" s="2"/>
      <c r="KK975" s="2"/>
      <c r="KL975" s="2"/>
      <c r="KM975" s="2"/>
      <c r="KN975" s="2"/>
      <c r="KO975" s="2"/>
      <c r="KP975" s="2"/>
      <c r="KQ975" s="2"/>
      <c r="KR975" s="2"/>
      <c r="KS975" s="2"/>
      <c r="KT975" s="2"/>
      <c r="KU975" s="2"/>
      <c r="KV975" s="2"/>
      <c r="KW975" s="2"/>
      <c r="KX975" s="2"/>
      <c r="KY975" s="2"/>
      <c r="KZ975" s="2"/>
      <c r="LA975" s="2"/>
      <c r="LB975" s="2"/>
      <c r="LC975" s="2"/>
      <c r="LD975" s="2"/>
      <c r="LE975" s="2"/>
      <c r="LF975" s="2"/>
      <c r="LG975" s="2"/>
      <c r="LH975" s="2"/>
      <c r="LI975" s="2"/>
      <c r="LJ975" s="2"/>
      <c r="LK975" s="2"/>
      <c r="LL975" s="2"/>
      <c r="LM975" s="2"/>
      <c r="LN975" s="2"/>
      <c r="LO975" s="2"/>
      <c r="LP975" s="2"/>
      <c r="LQ975" s="2"/>
      <c r="LR975" s="2"/>
      <c r="LS975" s="2"/>
      <c r="LT975" s="2"/>
      <c r="LU975" s="2"/>
      <c r="LV975" s="2"/>
      <c r="LW975" s="2"/>
      <c r="LX975" s="2"/>
      <c r="LY975" s="2"/>
      <c r="LZ975" s="2"/>
      <c r="MA975" s="2"/>
      <c r="MB975" s="2"/>
      <c r="MC975" s="2"/>
      <c r="MD975" s="2"/>
      <c r="ME975" s="2"/>
      <c r="MF975" s="2"/>
      <c r="MG975" s="2"/>
      <c r="MH975" s="2"/>
      <c r="MI975" s="2"/>
      <c r="MJ975" s="2"/>
      <c r="MK975" s="2"/>
      <c r="ML975" s="2"/>
      <c r="MM975" s="2"/>
      <c r="MN975" s="2"/>
      <c r="MO975" s="2"/>
      <c r="MP975" s="2"/>
      <c r="MQ975" s="2"/>
      <c r="MR975" s="2"/>
      <c r="MS975" s="2"/>
      <c r="MT975" s="2"/>
      <c r="MU975" s="2"/>
      <c r="MV975" s="2"/>
      <c r="MW975" s="2"/>
      <c r="MX975" s="2"/>
      <c r="MY975" s="2"/>
      <c r="MZ975" s="2"/>
      <c r="NA975" s="2"/>
      <c r="NB975" s="2"/>
      <c r="NC975" s="2"/>
      <c r="ND975" s="2"/>
      <c r="NE975" s="2"/>
      <c r="NF975" s="2"/>
      <c r="NG975" s="2"/>
      <c r="NH975" s="2"/>
      <c r="NI975" s="2"/>
      <c r="NJ975" s="2"/>
      <c r="NK975" s="2"/>
      <c r="NL975" s="2"/>
      <c r="NM975" s="2"/>
      <c r="NN975" s="2"/>
      <c r="NO975" s="2"/>
      <c r="NP975" s="2"/>
      <c r="NQ975" s="2"/>
      <c r="NR975" s="2"/>
      <c r="NS975" s="2"/>
      <c r="NT975" s="2"/>
      <c r="NU975" s="2"/>
      <c r="NV975" s="2"/>
      <c r="NW975" s="2"/>
      <c r="NX975" s="2"/>
      <c r="NY975" s="2"/>
      <c r="NZ975" s="2"/>
      <c r="OA975" s="2"/>
      <c r="OB975" s="2"/>
      <c r="OC975" s="2"/>
      <c r="OD975" s="2"/>
      <c r="OE975" s="2"/>
      <c r="OF975" s="2"/>
      <c r="OG975" s="2"/>
      <c r="OH975" s="2"/>
      <c r="OI975" s="2"/>
      <c r="OJ975" s="2"/>
      <c r="OK975" s="2"/>
      <c r="OL975" s="2"/>
      <c r="OM975" s="2"/>
      <c r="ON975" s="2"/>
      <c r="OO975" s="2"/>
      <c r="OP975" s="2"/>
      <c r="OQ975" s="2"/>
      <c r="OR975" s="2"/>
      <c r="OS975" s="2"/>
      <c r="OT975" s="2"/>
      <c r="OU975" s="2"/>
      <c r="OV975" s="2"/>
      <c r="OW975" s="2"/>
      <c r="OX975" s="2"/>
      <c r="OY975" s="2"/>
      <c r="OZ975" s="2"/>
      <c r="PA975" s="2"/>
      <c r="PB975" s="2"/>
      <c r="PC975" s="2"/>
      <c r="PD975" s="2"/>
      <c r="PE975" s="2"/>
      <c r="PF975" s="2"/>
      <c r="PG975" s="2"/>
      <c r="PH975" s="2"/>
      <c r="PI975" s="2"/>
      <c r="PJ975" s="2"/>
      <c r="PK975" s="2"/>
      <c r="PL975" s="2"/>
      <c r="PM975" s="2"/>
      <c r="PN975" s="2"/>
      <c r="PO975" s="2"/>
      <c r="PP975" s="2"/>
      <c r="PQ975" s="2"/>
      <c r="PR975" s="2"/>
      <c r="PS975" s="2"/>
      <c r="PT975" s="2"/>
      <c r="PU975" s="2"/>
      <c r="PV975" s="2"/>
      <c r="PW975" s="2"/>
      <c r="PX975" s="2"/>
      <c r="PY975" s="2"/>
      <c r="PZ975" s="2"/>
      <c r="QA975" s="2"/>
      <c r="QB975" s="2"/>
      <c r="QC975" s="2"/>
      <c r="QD975" s="2"/>
      <c r="QE975" s="2"/>
      <c r="QF975" s="2"/>
      <c r="QG975" s="2"/>
      <c r="QH975" s="2"/>
      <c r="QI975" s="2"/>
      <c r="QJ975" s="2"/>
      <c r="QK975" s="2"/>
      <c r="QL975" s="2"/>
      <c r="QM975" s="2"/>
      <c r="QN975" s="2"/>
      <c r="QO975" s="2"/>
      <c r="QP975" s="2"/>
      <c r="QQ975" s="2"/>
      <c r="QR975" s="2"/>
      <c r="QS975" s="2"/>
      <c r="QT975" s="2"/>
      <c r="QU975" s="2"/>
      <c r="QV975" s="2"/>
      <c r="QW975" s="2"/>
      <c r="QX975" s="2"/>
      <c r="QY975" s="2"/>
      <c r="QZ975" s="2"/>
      <c r="RA975" s="2"/>
      <c r="RB975" s="2"/>
      <c r="RC975" s="2"/>
      <c r="RD975" s="2"/>
      <c r="RE975" s="2"/>
      <c r="RF975" s="2"/>
      <c r="RG975" s="2"/>
      <c r="RH975" s="2"/>
      <c r="RI975" s="2"/>
      <c r="RJ975" s="2"/>
      <c r="RK975" s="2"/>
      <c r="RL975" s="2"/>
      <c r="RM975" s="2"/>
      <c r="RN975" s="2"/>
      <c r="RO975" s="2"/>
      <c r="RP975" s="2"/>
      <c r="RQ975" s="2"/>
      <c r="RR975" s="2"/>
      <c r="RS975" s="2"/>
      <c r="RT975" s="2"/>
      <c r="RU975" s="2"/>
      <c r="RV975" s="2"/>
      <c r="RW975" s="2"/>
      <c r="RX975" s="2"/>
      <c r="RY975" s="2"/>
      <c r="RZ975" s="2"/>
      <c r="SA975" s="2"/>
      <c r="SB975" s="2"/>
      <c r="SC975" s="2"/>
      <c r="SD975" s="2"/>
      <c r="SE975" s="2"/>
      <c r="SF975" s="2"/>
      <c r="SG975" s="2"/>
      <c r="SH975" s="2"/>
      <c r="SI975" s="2"/>
      <c r="SJ975" s="2"/>
      <c r="SK975" s="2"/>
      <c r="SL975" s="2"/>
      <c r="SM975" s="2"/>
      <c r="SN975" s="2"/>
      <c r="SO975" s="2"/>
      <c r="SP975" s="2"/>
      <c r="SQ975" s="2"/>
      <c r="SR975" s="2"/>
      <c r="SS975" s="2"/>
      <c r="ST975" s="2"/>
      <c r="SU975" s="2"/>
      <c r="SV975" s="2"/>
      <c r="SW975" s="2"/>
      <c r="SX975" s="2"/>
      <c r="SY975" s="2"/>
      <c r="SZ975" s="2"/>
      <c r="TA975" s="2"/>
      <c r="TB975" s="2"/>
      <c r="TC975" s="2"/>
      <c r="TD975" s="2"/>
      <c r="TE975" s="2"/>
      <c r="TF975" s="2"/>
      <c r="TG975" s="2"/>
      <c r="TH975" s="2"/>
      <c r="TI975" s="2"/>
      <c r="TJ975" s="2"/>
      <c r="TK975" s="2"/>
      <c r="TL975" s="2"/>
      <c r="TM975" s="2"/>
      <c r="TN975" s="2"/>
      <c r="TO975" s="2"/>
      <c r="TP975" s="2"/>
      <c r="TQ975" s="2"/>
      <c r="TR975" s="2"/>
      <c r="TS975" s="2"/>
      <c r="TT975" s="2"/>
      <c r="TU975" s="2"/>
      <c r="TV975" s="2"/>
      <c r="TW975" s="2"/>
      <c r="TX975" s="2"/>
      <c r="TY975" s="2"/>
      <c r="TZ975" s="2"/>
      <c r="UA975" s="2"/>
      <c r="UB975" s="2"/>
      <c r="UC975" s="2"/>
      <c r="UD975" s="2"/>
      <c r="UE975" s="2"/>
      <c r="UF975" s="2"/>
      <c r="UG975" s="2"/>
      <c r="UH975" s="2"/>
      <c r="UI975" s="2"/>
      <c r="UJ975" s="2"/>
      <c r="UK975" s="2"/>
      <c r="UL975" s="2"/>
      <c r="UM975" s="2"/>
      <c r="UN975" s="2"/>
      <c r="UO975" s="2"/>
      <c r="UP975" s="2"/>
      <c r="UQ975" s="2"/>
      <c r="UR975" s="2"/>
      <c r="US975" s="2"/>
      <c r="UT975" s="2"/>
      <c r="UU975" s="2"/>
      <c r="UV975" s="2"/>
      <c r="UW975" s="2"/>
      <c r="UX975" s="2"/>
      <c r="UY975" s="2"/>
      <c r="UZ975" s="2"/>
      <c r="VA975" s="2"/>
      <c r="VB975" s="2"/>
      <c r="VC975" s="2"/>
      <c r="VD975" s="2"/>
      <c r="VE975" s="2"/>
      <c r="VF975" s="2"/>
      <c r="VG975" s="2"/>
      <c r="VH975" s="2"/>
      <c r="VI975" s="2"/>
      <c r="VJ975" s="2"/>
      <c r="VK975" s="2"/>
      <c r="VL975" s="2"/>
      <c r="VM975" s="2"/>
      <c r="VN975" s="2"/>
      <c r="VO975" s="2"/>
      <c r="VP975" s="2"/>
      <c r="VQ975" s="2"/>
      <c r="VR975" s="2"/>
      <c r="VS975" s="2"/>
      <c r="VT975" s="2"/>
      <c r="VU975" s="2"/>
      <c r="VV975" s="2"/>
      <c r="VW975" s="2"/>
      <c r="VX975" s="2"/>
      <c r="VY975" s="2"/>
      <c r="VZ975" s="2"/>
      <c r="WA975" s="2"/>
      <c r="WB975" s="2"/>
      <c r="WC975" s="2"/>
      <c r="WD975" s="2"/>
      <c r="WE975" s="2"/>
      <c r="WF975" s="2"/>
      <c r="WG975" s="2"/>
      <c r="WH975" s="2"/>
      <c r="WI975" s="2"/>
      <c r="WJ975" s="2"/>
      <c r="WK975" s="2"/>
      <c r="WL975" s="2"/>
      <c r="WM975" s="2"/>
      <c r="WN975" s="2"/>
      <c r="WO975" s="2"/>
      <c r="WP975" s="2"/>
      <c r="WQ975" s="2"/>
      <c r="WR975" s="2"/>
      <c r="WS975" s="2"/>
      <c r="WT975" s="2"/>
      <c r="WU975" s="2"/>
      <c r="WV975" s="2"/>
      <c r="WW975" s="2"/>
      <c r="WX975" s="2"/>
      <c r="WY975" s="2"/>
      <c r="WZ975" s="2"/>
      <c r="XA975" s="2"/>
      <c r="XB975" s="2"/>
      <c r="XC975" s="2"/>
      <c r="XD975" s="2"/>
      <c r="XE975" s="2"/>
      <c r="XF975" s="2"/>
      <c r="XG975" s="2"/>
      <c r="XH975" s="2"/>
      <c r="XI975" s="2"/>
      <c r="XJ975" s="2"/>
      <c r="XK975" s="2"/>
      <c r="XL975" s="2"/>
      <c r="XM975" s="2"/>
      <c r="XN975" s="2"/>
      <c r="XO975" s="2"/>
      <c r="XP975" s="2"/>
      <c r="XQ975" s="2"/>
      <c r="XR975" s="2"/>
      <c r="XS975" s="2"/>
      <c r="XT975" s="2"/>
      <c r="XU975" s="2"/>
      <c r="XV975" s="2"/>
      <c r="XW975" s="2"/>
      <c r="XX975" s="2"/>
      <c r="XY975" s="2"/>
      <c r="XZ975" s="2"/>
      <c r="YA975" s="2"/>
      <c r="YB975" s="2"/>
      <c r="YC975" s="2"/>
      <c r="YD975" s="2"/>
      <c r="YE975" s="2"/>
      <c r="YF975" s="2"/>
      <c r="YG975" s="2"/>
      <c r="YH975" s="2"/>
      <c r="YI975" s="2"/>
      <c r="YJ975" s="2"/>
      <c r="YK975" s="2"/>
      <c r="YL975" s="2"/>
      <c r="YM975" s="2"/>
      <c r="YN975" s="2"/>
      <c r="YO975" s="2"/>
      <c r="YP975" s="2"/>
      <c r="YQ975" s="2"/>
      <c r="YR975" s="2"/>
      <c r="YS975" s="2"/>
      <c r="YT975" s="2"/>
      <c r="YU975" s="2"/>
      <c r="YV975" s="2"/>
      <c r="YW975" s="2"/>
      <c r="YX975" s="2"/>
      <c r="YY975" s="2"/>
      <c r="YZ975" s="2"/>
      <c r="ZA975" s="2"/>
      <c r="ZB975" s="2"/>
      <c r="ZC975" s="2"/>
      <c r="ZD975" s="2"/>
      <c r="ZE975" s="2"/>
      <c r="ZF975" s="2"/>
      <c r="ZG975" s="2"/>
      <c r="ZH975" s="2"/>
      <c r="ZI975" s="2"/>
      <c r="ZJ975" s="2"/>
      <c r="ZK975" s="2"/>
      <c r="ZL975" s="2"/>
      <c r="ZM975" s="2"/>
      <c r="ZN975" s="2"/>
      <c r="ZO975" s="2"/>
      <c r="ZP975" s="2"/>
      <c r="ZQ975" s="2"/>
      <c r="ZR975" s="2"/>
      <c r="ZS975" s="2"/>
      <c r="ZT975" s="2"/>
      <c r="ZU975" s="2"/>
      <c r="ZV975" s="2"/>
      <c r="ZW975" s="2"/>
      <c r="ZX975" s="2"/>
      <c r="ZY975" s="2"/>
      <c r="ZZ975" s="2"/>
      <c r="AAA975" s="2"/>
      <c r="AAB975" s="2"/>
      <c r="AAC975" s="2"/>
      <c r="AAD975" s="2"/>
      <c r="AAE975" s="2"/>
      <c r="AAF975" s="2"/>
      <c r="AAG975" s="2"/>
      <c r="AAH975" s="2"/>
      <c r="AAI975" s="2"/>
      <c r="AAJ975" s="2"/>
      <c r="AAK975" s="2"/>
      <c r="AAL975" s="2"/>
      <c r="AAM975" s="2"/>
      <c r="AAN975" s="2"/>
      <c r="AAO975" s="2"/>
      <c r="AAP975" s="2"/>
      <c r="AAQ975" s="2"/>
      <c r="AAR975" s="2"/>
      <c r="AAS975" s="2"/>
      <c r="AAT975" s="2"/>
      <c r="AAU975" s="2"/>
      <c r="AAV975" s="2"/>
      <c r="AAW975" s="2"/>
      <c r="AAX975" s="2"/>
      <c r="AAY975" s="2"/>
      <c r="AAZ975" s="2"/>
      <c r="ABA975" s="2"/>
      <c r="ABB975" s="2"/>
      <c r="ABC975" s="2"/>
      <c r="ABD975" s="2"/>
      <c r="ABE975" s="2"/>
      <c r="ABF975" s="2"/>
      <c r="ABG975" s="2"/>
      <c r="ABH975" s="2"/>
      <c r="ABI975" s="2"/>
      <c r="ABJ975" s="2"/>
      <c r="ABK975" s="2"/>
      <c r="ABL975" s="2"/>
      <c r="ABM975" s="2"/>
      <c r="ABN975" s="2"/>
      <c r="ABO975" s="2"/>
      <c r="ABP975" s="2"/>
      <c r="ABQ975" s="2"/>
      <c r="ABR975" s="2"/>
      <c r="ABS975" s="2"/>
      <c r="ABT975" s="2"/>
      <c r="ABU975" s="2"/>
      <c r="ABV975" s="2"/>
      <c r="ABW975" s="2"/>
      <c r="ABX975" s="2"/>
      <c r="ABY975" s="2"/>
      <c r="ABZ975" s="2"/>
      <c r="ACA975" s="2"/>
      <c r="ACB975" s="2"/>
      <c r="ACC975" s="2"/>
      <c r="ACD975" s="2"/>
      <c r="ACE975" s="2"/>
      <c r="ACF975" s="2"/>
      <c r="ACG975" s="2"/>
      <c r="ACH975" s="2"/>
      <c r="ACI975" s="2"/>
      <c r="ACJ975" s="2"/>
      <c r="ACK975" s="2"/>
      <c r="ACL975" s="2"/>
      <c r="ACM975" s="2"/>
      <c r="ACN975" s="2"/>
      <c r="ACO975" s="2"/>
      <c r="ACP975" s="2"/>
      <c r="ACQ975" s="2"/>
      <c r="ACR975" s="2"/>
      <c r="ACS975" s="2"/>
      <c r="ACT975" s="2"/>
      <c r="ACU975" s="2"/>
      <c r="ACV975" s="2"/>
      <c r="ACW975" s="2"/>
      <c r="ACX975" s="2"/>
      <c r="ACY975" s="2"/>
      <c r="ACZ975" s="2"/>
      <c r="ADA975" s="2"/>
      <c r="ADB975" s="2"/>
      <c r="ADC975" s="2"/>
      <c r="ADD975" s="2"/>
      <c r="ADE975" s="2"/>
      <c r="ADF975" s="2"/>
      <c r="ADG975" s="2"/>
      <c r="ADH975" s="2"/>
      <c r="ADI975" s="2"/>
      <c r="ADJ975" s="2"/>
      <c r="ADK975" s="2"/>
      <c r="ADL975" s="2"/>
      <c r="ADM975" s="2"/>
      <c r="ADN975" s="2"/>
      <c r="ADO975" s="2"/>
      <c r="ADP975" s="2"/>
      <c r="ADQ975" s="2"/>
      <c r="ADR975" s="2"/>
      <c r="ADS975" s="2"/>
      <c r="ADT975" s="2"/>
      <c r="ADU975" s="2"/>
      <c r="ADV975" s="2"/>
      <c r="ADW975" s="2"/>
      <c r="ADX975" s="2"/>
      <c r="ADY975" s="2"/>
      <c r="ADZ975" s="2"/>
      <c r="AEA975" s="2"/>
      <c r="AEB975" s="2"/>
      <c r="AEC975" s="2"/>
      <c r="AED975" s="2"/>
      <c r="AEE975" s="2"/>
      <c r="AEF975" s="2"/>
      <c r="AEG975" s="2"/>
      <c r="AEH975" s="2"/>
      <c r="AEI975" s="2"/>
      <c r="AEJ975" s="2"/>
      <c r="AEK975" s="2"/>
      <c r="AEL975" s="2"/>
      <c r="AEM975" s="2"/>
      <c r="AEN975" s="2"/>
      <c r="AEO975" s="2"/>
      <c r="AEP975" s="2"/>
      <c r="AEQ975" s="2"/>
      <c r="AER975" s="2"/>
      <c r="AES975" s="2"/>
      <c r="AET975" s="2"/>
      <c r="AEU975" s="2"/>
      <c r="AEV975" s="2"/>
      <c r="AEW975" s="2"/>
      <c r="AEX975" s="2"/>
      <c r="AEY975" s="2"/>
      <c r="AEZ975" s="2"/>
      <c r="AFA975" s="2"/>
      <c r="AFB975" s="2"/>
      <c r="AFC975" s="2"/>
      <c r="AFD975" s="2"/>
      <c r="AFE975" s="2"/>
      <c r="AFF975" s="2"/>
      <c r="AFG975" s="2"/>
      <c r="AFH975" s="2"/>
      <c r="AFI975" s="2"/>
      <c r="AFJ975" s="2"/>
      <c r="AFK975" s="2"/>
      <c r="AFL975" s="2"/>
      <c r="AFM975" s="2"/>
      <c r="AFN975" s="2"/>
      <c r="AFO975" s="2"/>
      <c r="AFP975" s="2"/>
      <c r="AFQ975" s="2"/>
      <c r="AFR975" s="2"/>
      <c r="AFS975" s="2"/>
      <c r="AFT975" s="2"/>
      <c r="AFU975" s="2"/>
      <c r="AFV975" s="2"/>
      <c r="AFW975" s="2"/>
      <c r="AFX975" s="2"/>
      <c r="AFY975" s="2"/>
      <c r="AFZ975" s="2"/>
      <c r="AGA975" s="2"/>
      <c r="AGB975" s="2"/>
      <c r="AGC975" s="2"/>
      <c r="AGD975" s="2"/>
      <c r="AGE975" s="2"/>
      <c r="AGF975" s="2"/>
      <c r="AGG975" s="2"/>
      <c r="AGH975" s="2"/>
      <c r="AGI975" s="2"/>
      <c r="AGJ975" s="2"/>
      <c r="AGK975" s="2"/>
      <c r="AGL975" s="2"/>
      <c r="AGM975" s="2"/>
      <c r="AGN975" s="2"/>
      <c r="AGO975" s="2"/>
      <c r="AGP975" s="2"/>
      <c r="AGQ975" s="2"/>
      <c r="AGR975" s="2"/>
      <c r="AGS975" s="2"/>
      <c r="AGT975" s="2"/>
      <c r="AGU975" s="2"/>
      <c r="AGV975" s="2"/>
      <c r="AGW975" s="2"/>
      <c r="AGX975" s="2"/>
      <c r="AGY975" s="2"/>
      <c r="AGZ975" s="2"/>
      <c r="AHA975" s="2"/>
      <c r="AHB975" s="2"/>
      <c r="AHC975" s="2"/>
      <c r="AHD975" s="2"/>
      <c r="AHE975" s="2"/>
      <c r="AHF975" s="2"/>
      <c r="AHG975" s="2"/>
      <c r="AHH975" s="2"/>
      <c r="AHI975" s="2"/>
      <c r="AHJ975" s="2"/>
      <c r="AHK975" s="2"/>
      <c r="AHL975" s="2"/>
      <c r="AHM975" s="2"/>
      <c r="AHN975" s="2"/>
      <c r="AHO975" s="2"/>
      <c r="AHP975" s="2"/>
      <c r="AHQ975" s="2"/>
      <c r="AHR975" s="2"/>
      <c r="AHS975" s="2"/>
      <c r="AHT975" s="2"/>
      <c r="AHU975" s="2"/>
      <c r="AHV975" s="2"/>
      <c r="AHW975" s="2"/>
      <c r="AHX975" s="2"/>
      <c r="AHY975" s="2"/>
      <c r="AHZ975" s="2"/>
      <c r="AIA975" s="2"/>
      <c r="AIB975" s="2"/>
      <c r="AIC975" s="2"/>
      <c r="AID975" s="2"/>
      <c r="AIE975" s="2"/>
      <c r="AIF975" s="2"/>
      <c r="AIG975" s="2"/>
      <c r="AIH975" s="2"/>
      <c r="AII975" s="2"/>
      <c r="AIJ975" s="2"/>
      <c r="AIK975" s="2"/>
      <c r="AIL975" s="2"/>
      <c r="AIM975" s="2"/>
      <c r="AIN975" s="2"/>
      <c r="AIO975" s="2"/>
      <c r="AIP975" s="2"/>
      <c r="AIQ975" s="2"/>
      <c r="AIR975" s="2"/>
      <c r="AIS975" s="2"/>
      <c r="AIT975" s="2"/>
      <c r="AIU975" s="2"/>
      <c r="AIV975" s="2"/>
      <c r="AIW975" s="2"/>
      <c r="AIX975" s="2"/>
      <c r="AIY975" s="2"/>
      <c r="AIZ975" s="2"/>
      <c r="AJA975" s="2"/>
      <c r="AJB975" s="2"/>
      <c r="AJC975" s="2"/>
      <c r="AJD975" s="2"/>
      <c r="AJE975" s="2"/>
      <c r="AJF975" s="2"/>
      <c r="AJG975" s="2"/>
      <c r="AJH975" s="2"/>
      <c r="AJI975" s="2"/>
      <c r="AJJ975" s="2"/>
      <c r="AJK975" s="2"/>
      <c r="AJL975" s="2"/>
      <c r="AJM975" s="2"/>
      <c r="AJN975" s="2"/>
      <c r="AJO975" s="2"/>
      <c r="AJP975" s="2"/>
      <c r="AJQ975" s="2"/>
      <c r="AJR975" s="2"/>
      <c r="AJS975" s="2"/>
      <c r="AJT975" s="2"/>
      <c r="AJU975" s="2"/>
      <c r="AJV975" s="2"/>
      <c r="AJW975" s="2"/>
      <c r="AJX975" s="2"/>
      <c r="AJY975" s="2"/>
      <c r="AJZ975" s="2"/>
      <c r="AKA975" s="2"/>
      <c r="AKB975" s="2"/>
      <c r="AKC975" s="2"/>
      <c r="AKD975" s="2"/>
      <c r="AKE975" s="2"/>
      <c r="AKF975" s="2"/>
      <c r="AKG975" s="2"/>
      <c r="AKH975" s="2"/>
      <c r="AKI975" s="2"/>
      <c r="AKJ975" s="2"/>
      <c r="AKK975" s="2"/>
      <c r="AKL975" s="2"/>
      <c r="AKM975" s="2"/>
      <c r="AKN975" s="2"/>
      <c r="AKO975" s="2"/>
      <c r="AKP975" s="2"/>
      <c r="AKQ975" s="2"/>
      <c r="AKR975" s="2"/>
      <c r="AKS975" s="2"/>
      <c r="AKT975" s="2"/>
      <c r="AKU975" s="2"/>
      <c r="AKV975" s="2"/>
      <c r="AKW975" s="2"/>
      <c r="AKX975" s="2"/>
      <c r="AKY975" s="2"/>
      <c r="AKZ975" s="2"/>
      <c r="ALA975" s="2"/>
      <c r="ALB975" s="2"/>
      <c r="ALC975" s="2"/>
      <c r="ALD975" s="2"/>
      <c r="ALE975" s="2"/>
      <c r="ALF975" s="2"/>
      <c r="ALG975" s="2"/>
      <c r="ALH975" s="2"/>
      <c r="ALI975" s="2"/>
      <c r="ALJ975" s="2"/>
      <c r="ALK975" s="2"/>
      <c r="ALL975" s="2"/>
      <c r="ALM975" s="2"/>
      <c r="ALN975" s="2"/>
      <c r="ALO975" s="2"/>
      <c r="ALP975" s="2"/>
      <c r="ALQ975" s="2"/>
      <c r="ALR975" s="2"/>
      <c r="ALS975" s="2"/>
      <c r="ALT975" s="2"/>
      <c r="ALU975" s="2"/>
      <c r="ALV975" s="2"/>
      <c r="ALW975" s="2"/>
      <c r="ALX975" s="2"/>
      <c r="ALY975" s="2"/>
      <c r="ALZ975" s="2"/>
      <c r="AMA975" s="2"/>
      <c r="AMB975" s="2"/>
      <c r="AMC975" s="2"/>
      <c r="AMD975" s="2"/>
      <c r="AME975" s="2"/>
      <c r="AMF975" s="2"/>
      <c r="AMG975" s="2"/>
      <c r="AMH975" s="2"/>
      <c r="AMI975" s="2"/>
      <c r="AMJ975" s="2"/>
    </row>
    <row r="976" s="1" customFormat="1" ht="27.75" customHeight="1" spans="1:102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  <c r="KE976" s="2"/>
      <c r="KF976" s="2"/>
      <c r="KG976" s="2"/>
      <c r="KH976" s="2"/>
      <c r="KI976" s="2"/>
      <c r="KJ976" s="2"/>
      <c r="KK976" s="2"/>
      <c r="KL976" s="2"/>
      <c r="KM976" s="2"/>
      <c r="KN976" s="2"/>
      <c r="KO976" s="2"/>
      <c r="KP976" s="2"/>
      <c r="KQ976" s="2"/>
      <c r="KR976" s="2"/>
      <c r="KS976" s="2"/>
      <c r="KT976" s="2"/>
      <c r="KU976" s="2"/>
      <c r="KV976" s="2"/>
      <c r="KW976" s="2"/>
      <c r="KX976" s="2"/>
      <c r="KY976" s="2"/>
      <c r="KZ976" s="2"/>
      <c r="LA976" s="2"/>
      <c r="LB976" s="2"/>
      <c r="LC976" s="2"/>
      <c r="LD976" s="2"/>
      <c r="LE976" s="2"/>
      <c r="LF976" s="2"/>
      <c r="LG976" s="2"/>
      <c r="LH976" s="2"/>
      <c r="LI976" s="2"/>
      <c r="LJ976" s="2"/>
      <c r="LK976" s="2"/>
      <c r="LL976" s="2"/>
      <c r="LM976" s="2"/>
      <c r="LN976" s="2"/>
      <c r="LO976" s="2"/>
      <c r="LP976" s="2"/>
      <c r="LQ976" s="2"/>
      <c r="LR976" s="2"/>
      <c r="LS976" s="2"/>
      <c r="LT976" s="2"/>
      <c r="LU976" s="2"/>
      <c r="LV976" s="2"/>
      <c r="LW976" s="2"/>
      <c r="LX976" s="2"/>
      <c r="LY976" s="2"/>
      <c r="LZ976" s="2"/>
      <c r="MA976" s="2"/>
      <c r="MB976" s="2"/>
      <c r="MC976" s="2"/>
      <c r="MD976" s="2"/>
      <c r="ME976" s="2"/>
      <c r="MF976" s="2"/>
      <c r="MG976" s="2"/>
      <c r="MH976" s="2"/>
      <c r="MI976" s="2"/>
      <c r="MJ976" s="2"/>
      <c r="MK976" s="2"/>
      <c r="ML976" s="2"/>
      <c r="MM976" s="2"/>
      <c r="MN976" s="2"/>
      <c r="MO976" s="2"/>
      <c r="MP976" s="2"/>
      <c r="MQ976" s="2"/>
      <c r="MR976" s="2"/>
      <c r="MS976" s="2"/>
      <c r="MT976" s="2"/>
      <c r="MU976" s="2"/>
      <c r="MV976" s="2"/>
      <c r="MW976" s="2"/>
      <c r="MX976" s="2"/>
      <c r="MY976" s="2"/>
      <c r="MZ976" s="2"/>
      <c r="NA976" s="2"/>
      <c r="NB976" s="2"/>
      <c r="NC976" s="2"/>
      <c r="ND976" s="2"/>
      <c r="NE976" s="2"/>
      <c r="NF976" s="2"/>
      <c r="NG976" s="2"/>
      <c r="NH976" s="2"/>
      <c r="NI976" s="2"/>
      <c r="NJ976" s="2"/>
      <c r="NK976" s="2"/>
      <c r="NL976" s="2"/>
      <c r="NM976" s="2"/>
      <c r="NN976" s="2"/>
      <c r="NO976" s="2"/>
      <c r="NP976" s="2"/>
      <c r="NQ976" s="2"/>
      <c r="NR976" s="2"/>
      <c r="NS976" s="2"/>
      <c r="NT976" s="2"/>
      <c r="NU976" s="2"/>
      <c r="NV976" s="2"/>
      <c r="NW976" s="2"/>
      <c r="NX976" s="2"/>
      <c r="NY976" s="2"/>
      <c r="NZ976" s="2"/>
      <c r="OA976" s="2"/>
      <c r="OB976" s="2"/>
      <c r="OC976" s="2"/>
      <c r="OD976" s="2"/>
      <c r="OE976" s="2"/>
      <c r="OF976" s="2"/>
      <c r="OG976" s="2"/>
      <c r="OH976" s="2"/>
      <c r="OI976" s="2"/>
      <c r="OJ976" s="2"/>
      <c r="OK976" s="2"/>
      <c r="OL976" s="2"/>
      <c r="OM976" s="2"/>
      <c r="ON976" s="2"/>
      <c r="OO976" s="2"/>
      <c r="OP976" s="2"/>
      <c r="OQ976" s="2"/>
      <c r="OR976" s="2"/>
      <c r="OS976" s="2"/>
      <c r="OT976" s="2"/>
      <c r="OU976" s="2"/>
      <c r="OV976" s="2"/>
      <c r="OW976" s="2"/>
      <c r="OX976" s="2"/>
      <c r="OY976" s="2"/>
      <c r="OZ976" s="2"/>
      <c r="PA976" s="2"/>
      <c r="PB976" s="2"/>
      <c r="PC976" s="2"/>
      <c r="PD976" s="2"/>
      <c r="PE976" s="2"/>
      <c r="PF976" s="2"/>
      <c r="PG976" s="2"/>
      <c r="PH976" s="2"/>
      <c r="PI976" s="2"/>
      <c r="PJ976" s="2"/>
      <c r="PK976" s="2"/>
      <c r="PL976" s="2"/>
      <c r="PM976" s="2"/>
      <c r="PN976" s="2"/>
      <c r="PO976" s="2"/>
      <c r="PP976" s="2"/>
      <c r="PQ976" s="2"/>
      <c r="PR976" s="2"/>
      <c r="PS976" s="2"/>
      <c r="PT976" s="2"/>
      <c r="PU976" s="2"/>
      <c r="PV976" s="2"/>
      <c r="PW976" s="2"/>
      <c r="PX976" s="2"/>
      <c r="PY976" s="2"/>
      <c r="PZ976" s="2"/>
      <c r="QA976" s="2"/>
      <c r="QB976" s="2"/>
      <c r="QC976" s="2"/>
      <c r="QD976" s="2"/>
      <c r="QE976" s="2"/>
      <c r="QF976" s="2"/>
      <c r="QG976" s="2"/>
      <c r="QH976" s="2"/>
      <c r="QI976" s="2"/>
      <c r="QJ976" s="2"/>
      <c r="QK976" s="2"/>
      <c r="QL976" s="2"/>
      <c r="QM976" s="2"/>
      <c r="QN976" s="2"/>
      <c r="QO976" s="2"/>
      <c r="QP976" s="2"/>
      <c r="QQ976" s="2"/>
      <c r="QR976" s="2"/>
      <c r="QS976" s="2"/>
      <c r="QT976" s="2"/>
      <c r="QU976" s="2"/>
      <c r="QV976" s="2"/>
      <c r="QW976" s="2"/>
      <c r="QX976" s="2"/>
      <c r="QY976" s="2"/>
      <c r="QZ976" s="2"/>
      <c r="RA976" s="2"/>
      <c r="RB976" s="2"/>
      <c r="RC976" s="2"/>
      <c r="RD976" s="2"/>
      <c r="RE976" s="2"/>
      <c r="RF976" s="2"/>
      <c r="RG976" s="2"/>
      <c r="RH976" s="2"/>
      <c r="RI976" s="2"/>
      <c r="RJ976" s="2"/>
      <c r="RK976" s="2"/>
      <c r="RL976" s="2"/>
      <c r="RM976" s="2"/>
      <c r="RN976" s="2"/>
      <c r="RO976" s="2"/>
      <c r="RP976" s="2"/>
      <c r="RQ976" s="2"/>
      <c r="RR976" s="2"/>
      <c r="RS976" s="2"/>
      <c r="RT976" s="2"/>
      <c r="RU976" s="2"/>
      <c r="RV976" s="2"/>
      <c r="RW976" s="2"/>
      <c r="RX976" s="2"/>
      <c r="RY976" s="2"/>
      <c r="RZ976" s="2"/>
      <c r="SA976" s="2"/>
      <c r="SB976" s="2"/>
      <c r="SC976" s="2"/>
      <c r="SD976" s="2"/>
      <c r="SE976" s="2"/>
      <c r="SF976" s="2"/>
      <c r="SG976" s="2"/>
      <c r="SH976" s="2"/>
      <c r="SI976" s="2"/>
      <c r="SJ976" s="2"/>
      <c r="SK976" s="2"/>
      <c r="SL976" s="2"/>
      <c r="SM976" s="2"/>
      <c r="SN976" s="2"/>
      <c r="SO976" s="2"/>
      <c r="SP976" s="2"/>
      <c r="SQ976" s="2"/>
      <c r="SR976" s="2"/>
      <c r="SS976" s="2"/>
      <c r="ST976" s="2"/>
      <c r="SU976" s="2"/>
      <c r="SV976" s="2"/>
      <c r="SW976" s="2"/>
      <c r="SX976" s="2"/>
      <c r="SY976" s="2"/>
      <c r="SZ976" s="2"/>
      <c r="TA976" s="2"/>
      <c r="TB976" s="2"/>
      <c r="TC976" s="2"/>
      <c r="TD976" s="2"/>
      <c r="TE976" s="2"/>
      <c r="TF976" s="2"/>
      <c r="TG976" s="2"/>
      <c r="TH976" s="2"/>
      <c r="TI976" s="2"/>
      <c r="TJ976" s="2"/>
      <c r="TK976" s="2"/>
      <c r="TL976" s="2"/>
      <c r="TM976" s="2"/>
      <c r="TN976" s="2"/>
      <c r="TO976" s="2"/>
      <c r="TP976" s="2"/>
      <c r="TQ976" s="2"/>
      <c r="TR976" s="2"/>
      <c r="TS976" s="2"/>
      <c r="TT976" s="2"/>
      <c r="TU976" s="2"/>
      <c r="TV976" s="2"/>
      <c r="TW976" s="2"/>
      <c r="TX976" s="2"/>
      <c r="TY976" s="2"/>
      <c r="TZ976" s="2"/>
      <c r="UA976" s="2"/>
      <c r="UB976" s="2"/>
      <c r="UC976" s="2"/>
      <c r="UD976" s="2"/>
      <c r="UE976" s="2"/>
      <c r="UF976" s="2"/>
      <c r="UG976" s="2"/>
      <c r="UH976" s="2"/>
      <c r="UI976" s="2"/>
      <c r="UJ976" s="2"/>
      <c r="UK976" s="2"/>
      <c r="UL976" s="2"/>
      <c r="UM976" s="2"/>
      <c r="UN976" s="2"/>
      <c r="UO976" s="2"/>
      <c r="UP976" s="2"/>
      <c r="UQ976" s="2"/>
      <c r="UR976" s="2"/>
      <c r="US976" s="2"/>
      <c r="UT976" s="2"/>
      <c r="UU976" s="2"/>
      <c r="UV976" s="2"/>
      <c r="UW976" s="2"/>
      <c r="UX976" s="2"/>
      <c r="UY976" s="2"/>
      <c r="UZ976" s="2"/>
      <c r="VA976" s="2"/>
      <c r="VB976" s="2"/>
      <c r="VC976" s="2"/>
      <c r="VD976" s="2"/>
      <c r="VE976" s="2"/>
      <c r="VF976" s="2"/>
      <c r="VG976" s="2"/>
      <c r="VH976" s="2"/>
      <c r="VI976" s="2"/>
      <c r="VJ976" s="2"/>
      <c r="VK976" s="2"/>
      <c r="VL976" s="2"/>
      <c r="VM976" s="2"/>
      <c r="VN976" s="2"/>
      <c r="VO976" s="2"/>
      <c r="VP976" s="2"/>
      <c r="VQ976" s="2"/>
      <c r="VR976" s="2"/>
      <c r="VS976" s="2"/>
      <c r="VT976" s="2"/>
      <c r="VU976" s="2"/>
      <c r="VV976" s="2"/>
      <c r="VW976" s="2"/>
      <c r="VX976" s="2"/>
      <c r="VY976" s="2"/>
      <c r="VZ976" s="2"/>
      <c r="WA976" s="2"/>
      <c r="WB976" s="2"/>
      <c r="WC976" s="2"/>
      <c r="WD976" s="2"/>
      <c r="WE976" s="2"/>
      <c r="WF976" s="2"/>
      <c r="WG976" s="2"/>
      <c r="WH976" s="2"/>
      <c r="WI976" s="2"/>
      <c r="WJ976" s="2"/>
      <c r="WK976" s="2"/>
      <c r="WL976" s="2"/>
      <c r="WM976" s="2"/>
      <c r="WN976" s="2"/>
      <c r="WO976" s="2"/>
      <c r="WP976" s="2"/>
      <c r="WQ976" s="2"/>
      <c r="WR976" s="2"/>
      <c r="WS976" s="2"/>
      <c r="WT976" s="2"/>
      <c r="WU976" s="2"/>
      <c r="WV976" s="2"/>
      <c r="WW976" s="2"/>
      <c r="WX976" s="2"/>
      <c r="WY976" s="2"/>
      <c r="WZ976" s="2"/>
      <c r="XA976" s="2"/>
      <c r="XB976" s="2"/>
      <c r="XC976" s="2"/>
      <c r="XD976" s="2"/>
      <c r="XE976" s="2"/>
      <c r="XF976" s="2"/>
      <c r="XG976" s="2"/>
      <c r="XH976" s="2"/>
      <c r="XI976" s="2"/>
      <c r="XJ976" s="2"/>
      <c r="XK976" s="2"/>
      <c r="XL976" s="2"/>
      <c r="XM976" s="2"/>
      <c r="XN976" s="2"/>
      <c r="XO976" s="2"/>
      <c r="XP976" s="2"/>
      <c r="XQ976" s="2"/>
      <c r="XR976" s="2"/>
      <c r="XS976" s="2"/>
      <c r="XT976" s="2"/>
      <c r="XU976" s="2"/>
      <c r="XV976" s="2"/>
      <c r="XW976" s="2"/>
      <c r="XX976" s="2"/>
      <c r="XY976" s="2"/>
      <c r="XZ976" s="2"/>
      <c r="YA976" s="2"/>
      <c r="YB976" s="2"/>
      <c r="YC976" s="2"/>
      <c r="YD976" s="2"/>
      <c r="YE976" s="2"/>
      <c r="YF976" s="2"/>
      <c r="YG976" s="2"/>
      <c r="YH976" s="2"/>
      <c r="YI976" s="2"/>
      <c r="YJ976" s="2"/>
      <c r="YK976" s="2"/>
      <c r="YL976" s="2"/>
      <c r="YM976" s="2"/>
      <c r="YN976" s="2"/>
      <c r="YO976" s="2"/>
      <c r="YP976" s="2"/>
      <c r="YQ976" s="2"/>
      <c r="YR976" s="2"/>
      <c r="YS976" s="2"/>
      <c r="YT976" s="2"/>
      <c r="YU976" s="2"/>
      <c r="YV976" s="2"/>
      <c r="YW976" s="2"/>
      <c r="YX976" s="2"/>
      <c r="YY976" s="2"/>
      <c r="YZ976" s="2"/>
      <c r="ZA976" s="2"/>
      <c r="ZB976" s="2"/>
      <c r="ZC976" s="2"/>
      <c r="ZD976" s="2"/>
      <c r="ZE976" s="2"/>
      <c r="ZF976" s="2"/>
      <c r="ZG976" s="2"/>
      <c r="ZH976" s="2"/>
      <c r="ZI976" s="2"/>
      <c r="ZJ976" s="2"/>
      <c r="ZK976" s="2"/>
      <c r="ZL976" s="2"/>
      <c r="ZM976" s="2"/>
      <c r="ZN976" s="2"/>
      <c r="ZO976" s="2"/>
      <c r="ZP976" s="2"/>
      <c r="ZQ976" s="2"/>
      <c r="ZR976" s="2"/>
      <c r="ZS976" s="2"/>
      <c r="ZT976" s="2"/>
      <c r="ZU976" s="2"/>
      <c r="ZV976" s="2"/>
      <c r="ZW976" s="2"/>
      <c r="ZX976" s="2"/>
      <c r="ZY976" s="2"/>
      <c r="ZZ976" s="2"/>
      <c r="AAA976" s="2"/>
      <c r="AAB976" s="2"/>
      <c r="AAC976" s="2"/>
      <c r="AAD976" s="2"/>
      <c r="AAE976" s="2"/>
      <c r="AAF976" s="2"/>
      <c r="AAG976" s="2"/>
      <c r="AAH976" s="2"/>
      <c r="AAI976" s="2"/>
      <c r="AAJ976" s="2"/>
      <c r="AAK976" s="2"/>
      <c r="AAL976" s="2"/>
      <c r="AAM976" s="2"/>
      <c r="AAN976" s="2"/>
      <c r="AAO976" s="2"/>
      <c r="AAP976" s="2"/>
      <c r="AAQ976" s="2"/>
      <c r="AAR976" s="2"/>
      <c r="AAS976" s="2"/>
      <c r="AAT976" s="2"/>
      <c r="AAU976" s="2"/>
      <c r="AAV976" s="2"/>
      <c r="AAW976" s="2"/>
      <c r="AAX976" s="2"/>
      <c r="AAY976" s="2"/>
      <c r="AAZ976" s="2"/>
      <c r="ABA976" s="2"/>
      <c r="ABB976" s="2"/>
      <c r="ABC976" s="2"/>
      <c r="ABD976" s="2"/>
      <c r="ABE976" s="2"/>
      <c r="ABF976" s="2"/>
      <c r="ABG976" s="2"/>
      <c r="ABH976" s="2"/>
      <c r="ABI976" s="2"/>
      <c r="ABJ976" s="2"/>
      <c r="ABK976" s="2"/>
      <c r="ABL976" s="2"/>
      <c r="ABM976" s="2"/>
      <c r="ABN976" s="2"/>
      <c r="ABO976" s="2"/>
      <c r="ABP976" s="2"/>
      <c r="ABQ976" s="2"/>
      <c r="ABR976" s="2"/>
      <c r="ABS976" s="2"/>
      <c r="ABT976" s="2"/>
      <c r="ABU976" s="2"/>
      <c r="ABV976" s="2"/>
      <c r="ABW976" s="2"/>
      <c r="ABX976" s="2"/>
      <c r="ABY976" s="2"/>
      <c r="ABZ976" s="2"/>
      <c r="ACA976" s="2"/>
      <c r="ACB976" s="2"/>
      <c r="ACC976" s="2"/>
      <c r="ACD976" s="2"/>
      <c r="ACE976" s="2"/>
      <c r="ACF976" s="2"/>
      <c r="ACG976" s="2"/>
      <c r="ACH976" s="2"/>
      <c r="ACI976" s="2"/>
      <c r="ACJ976" s="2"/>
      <c r="ACK976" s="2"/>
      <c r="ACL976" s="2"/>
      <c r="ACM976" s="2"/>
      <c r="ACN976" s="2"/>
      <c r="ACO976" s="2"/>
      <c r="ACP976" s="2"/>
      <c r="ACQ976" s="2"/>
      <c r="ACR976" s="2"/>
      <c r="ACS976" s="2"/>
      <c r="ACT976" s="2"/>
      <c r="ACU976" s="2"/>
      <c r="ACV976" s="2"/>
      <c r="ACW976" s="2"/>
      <c r="ACX976" s="2"/>
      <c r="ACY976" s="2"/>
      <c r="ACZ976" s="2"/>
      <c r="ADA976" s="2"/>
      <c r="ADB976" s="2"/>
      <c r="ADC976" s="2"/>
      <c r="ADD976" s="2"/>
      <c r="ADE976" s="2"/>
      <c r="ADF976" s="2"/>
      <c r="ADG976" s="2"/>
      <c r="ADH976" s="2"/>
      <c r="ADI976" s="2"/>
      <c r="ADJ976" s="2"/>
      <c r="ADK976" s="2"/>
      <c r="ADL976" s="2"/>
      <c r="ADM976" s="2"/>
      <c r="ADN976" s="2"/>
      <c r="ADO976" s="2"/>
      <c r="ADP976" s="2"/>
      <c r="ADQ976" s="2"/>
      <c r="ADR976" s="2"/>
      <c r="ADS976" s="2"/>
      <c r="ADT976" s="2"/>
      <c r="ADU976" s="2"/>
      <c r="ADV976" s="2"/>
      <c r="ADW976" s="2"/>
      <c r="ADX976" s="2"/>
      <c r="ADY976" s="2"/>
      <c r="ADZ976" s="2"/>
      <c r="AEA976" s="2"/>
      <c r="AEB976" s="2"/>
      <c r="AEC976" s="2"/>
      <c r="AED976" s="2"/>
      <c r="AEE976" s="2"/>
      <c r="AEF976" s="2"/>
      <c r="AEG976" s="2"/>
      <c r="AEH976" s="2"/>
      <c r="AEI976" s="2"/>
      <c r="AEJ976" s="2"/>
      <c r="AEK976" s="2"/>
      <c r="AEL976" s="2"/>
      <c r="AEM976" s="2"/>
      <c r="AEN976" s="2"/>
      <c r="AEO976" s="2"/>
      <c r="AEP976" s="2"/>
      <c r="AEQ976" s="2"/>
      <c r="AER976" s="2"/>
      <c r="AES976" s="2"/>
      <c r="AET976" s="2"/>
      <c r="AEU976" s="2"/>
      <c r="AEV976" s="2"/>
      <c r="AEW976" s="2"/>
      <c r="AEX976" s="2"/>
      <c r="AEY976" s="2"/>
      <c r="AEZ976" s="2"/>
      <c r="AFA976" s="2"/>
      <c r="AFB976" s="2"/>
      <c r="AFC976" s="2"/>
      <c r="AFD976" s="2"/>
      <c r="AFE976" s="2"/>
      <c r="AFF976" s="2"/>
      <c r="AFG976" s="2"/>
      <c r="AFH976" s="2"/>
      <c r="AFI976" s="2"/>
      <c r="AFJ976" s="2"/>
      <c r="AFK976" s="2"/>
      <c r="AFL976" s="2"/>
      <c r="AFM976" s="2"/>
      <c r="AFN976" s="2"/>
      <c r="AFO976" s="2"/>
      <c r="AFP976" s="2"/>
      <c r="AFQ976" s="2"/>
      <c r="AFR976" s="2"/>
      <c r="AFS976" s="2"/>
      <c r="AFT976" s="2"/>
      <c r="AFU976" s="2"/>
      <c r="AFV976" s="2"/>
      <c r="AFW976" s="2"/>
      <c r="AFX976" s="2"/>
      <c r="AFY976" s="2"/>
      <c r="AFZ976" s="2"/>
      <c r="AGA976" s="2"/>
      <c r="AGB976" s="2"/>
      <c r="AGC976" s="2"/>
      <c r="AGD976" s="2"/>
      <c r="AGE976" s="2"/>
      <c r="AGF976" s="2"/>
      <c r="AGG976" s="2"/>
      <c r="AGH976" s="2"/>
      <c r="AGI976" s="2"/>
      <c r="AGJ976" s="2"/>
      <c r="AGK976" s="2"/>
      <c r="AGL976" s="2"/>
      <c r="AGM976" s="2"/>
      <c r="AGN976" s="2"/>
      <c r="AGO976" s="2"/>
      <c r="AGP976" s="2"/>
      <c r="AGQ976" s="2"/>
      <c r="AGR976" s="2"/>
      <c r="AGS976" s="2"/>
      <c r="AGT976" s="2"/>
      <c r="AGU976" s="2"/>
      <c r="AGV976" s="2"/>
      <c r="AGW976" s="2"/>
      <c r="AGX976" s="2"/>
      <c r="AGY976" s="2"/>
      <c r="AGZ976" s="2"/>
      <c r="AHA976" s="2"/>
      <c r="AHB976" s="2"/>
      <c r="AHC976" s="2"/>
      <c r="AHD976" s="2"/>
      <c r="AHE976" s="2"/>
      <c r="AHF976" s="2"/>
      <c r="AHG976" s="2"/>
      <c r="AHH976" s="2"/>
      <c r="AHI976" s="2"/>
      <c r="AHJ976" s="2"/>
      <c r="AHK976" s="2"/>
      <c r="AHL976" s="2"/>
      <c r="AHM976" s="2"/>
      <c r="AHN976" s="2"/>
      <c r="AHO976" s="2"/>
      <c r="AHP976" s="2"/>
      <c r="AHQ976" s="2"/>
      <c r="AHR976" s="2"/>
      <c r="AHS976" s="2"/>
      <c r="AHT976" s="2"/>
      <c r="AHU976" s="2"/>
      <c r="AHV976" s="2"/>
      <c r="AHW976" s="2"/>
      <c r="AHX976" s="2"/>
      <c r="AHY976" s="2"/>
      <c r="AHZ976" s="2"/>
      <c r="AIA976" s="2"/>
      <c r="AIB976" s="2"/>
      <c r="AIC976" s="2"/>
      <c r="AID976" s="2"/>
      <c r="AIE976" s="2"/>
      <c r="AIF976" s="2"/>
      <c r="AIG976" s="2"/>
      <c r="AIH976" s="2"/>
      <c r="AII976" s="2"/>
      <c r="AIJ976" s="2"/>
      <c r="AIK976" s="2"/>
      <c r="AIL976" s="2"/>
      <c r="AIM976" s="2"/>
      <c r="AIN976" s="2"/>
      <c r="AIO976" s="2"/>
      <c r="AIP976" s="2"/>
      <c r="AIQ976" s="2"/>
      <c r="AIR976" s="2"/>
      <c r="AIS976" s="2"/>
      <c r="AIT976" s="2"/>
      <c r="AIU976" s="2"/>
      <c r="AIV976" s="2"/>
      <c r="AIW976" s="2"/>
      <c r="AIX976" s="2"/>
      <c r="AIY976" s="2"/>
      <c r="AIZ976" s="2"/>
      <c r="AJA976" s="2"/>
      <c r="AJB976" s="2"/>
      <c r="AJC976" s="2"/>
      <c r="AJD976" s="2"/>
      <c r="AJE976" s="2"/>
      <c r="AJF976" s="2"/>
      <c r="AJG976" s="2"/>
      <c r="AJH976" s="2"/>
      <c r="AJI976" s="2"/>
      <c r="AJJ976" s="2"/>
      <c r="AJK976" s="2"/>
      <c r="AJL976" s="2"/>
      <c r="AJM976" s="2"/>
      <c r="AJN976" s="2"/>
      <c r="AJO976" s="2"/>
      <c r="AJP976" s="2"/>
      <c r="AJQ976" s="2"/>
      <c r="AJR976" s="2"/>
      <c r="AJS976" s="2"/>
      <c r="AJT976" s="2"/>
      <c r="AJU976" s="2"/>
      <c r="AJV976" s="2"/>
      <c r="AJW976" s="2"/>
      <c r="AJX976" s="2"/>
      <c r="AJY976" s="2"/>
      <c r="AJZ976" s="2"/>
      <c r="AKA976" s="2"/>
      <c r="AKB976" s="2"/>
      <c r="AKC976" s="2"/>
      <c r="AKD976" s="2"/>
      <c r="AKE976" s="2"/>
      <c r="AKF976" s="2"/>
      <c r="AKG976" s="2"/>
      <c r="AKH976" s="2"/>
      <c r="AKI976" s="2"/>
      <c r="AKJ976" s="2"/>
      <c r="AKK976" s="2"/>
      <c r="AKL976" s="2"/>
      <c r="AKM976" s="2"/>
      <c r="AKN976" s="2"/>
      <c r="AKO976" s="2"/>
      <c r="AKP976" s="2"/>
      <c r="AKQ976" s="2"/>
      <c r="AKR976" s="2"/>
      <c r="AKS976" s="2"/>
      <c r="AKT976" s="2"/>
      <c r="AKU976" s="2"/>
      <c r="AKV976" s="2"/>
      <c r="AKW976" s="2"/>
      <c r="AKX976" s="2"/>
      <c r="AKY976" s="2"/>
      <c r="AKZ976" s="2"/>
      <c r="ALA976" s="2"/>
      <c r="ALB976" s="2"/>
      <c r="ALC976" s="2"/>
      <c r="ALD976" s="2"/>
      <c r="ALE976" s="2"/>
      <c r="ALF976" s="2"/>
      <c r="ALG976" s="2"/>
      <c r="ALH976" s="2"/>
      <c r="ALI976" s="2"/>
      <c r="ALJ976" s="2"/>
      <c r="ALK976" s="2"/>
      <c r="ALL976" s="2"/>
      <c r="ALM976" s="2"/>
      <c r="ALN976" s="2"/>
      <c r="ALO976" s="2"/>
      <c r="ALP976" s="2"/>
      <c r="ALQ976" s="2"/>
      <c r="ALR976" s="2"/>
      <c r="ALS976" s="2"/>
      <c r="ALT976" s="2"/>
      <c r="ALU976" s="2"/>
      <c r="ALV976" s="2"/>
      <c r="ALW976" s="2"/>
      <c r="ALX976" s="2"/>
      <c r="ALY976" s="2"/>
      <c r="ALZ976" s="2"/>
      <c r="AMA976" s="2"/>
      <c r="AMB976" s="2"/>
      <c r="AMC976" s="2"/>
      <c r="AMD976" s="2"/>
      <c r="AME976" s="2"/>
      <c r="AMF976" s="2"/>
      <c r="AMG976" s="2"/>
      <c r="AMH976" s="2"/>
      <c r="AMI976" s="2"/>
      <c r="AMJ976" s="2"/>
    </row>
    <row r="977" s="1" customFormat="1" ht="27.75" customHeight="1" spans="1:102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  <c r="KE977" s="2"/>
      <c r="KF977" s="2"/>
      <c r="KG977" s="2"/>
      <c r="KH977" s="2"/>
      <c r="KI977" s="2"/>
      <c r="KJ977" s="2"/>
      <c r="KK977" s="2"/>
      <c r="KL977" s="2"/>
      <c r="KM977" s="2"/>
      <c r="KN977" s="2"/>
      <c r="KO977" s="2"/>
      <c r="KP977" s="2"/>
      <c r="KQ977" s="2"/>
      <c r="KR977" s="2"/>
      <c r="KS977" s="2"/>
      <c r="KT977" s="2"/>
      <c r="KU977" s="2"/>
      <c r="KV977" s="2"/>
      <c r="KW977" s="2"/>
      <c r="KX977" s="2"/>
      <c r="KY977" s="2"/>
      <c r="KZ977" s="2"/>
      <c r="LA977" s="2"/>
      <c r="LB977" s="2"/>
      <c r="LC977" s="2"/>
      <c r="LD977" s="2"/>
      <c r="LE977" s="2"/>
      <c r="LF977" s="2"/>
      <c r="LG977" s="2"/>
      <c r="LH977" s="2"/>
      <c r="LI977" s="2"/>
      <c r="LJ977" s="2"/>
      <c r="LK977" s="2"/>
      <c r="LL977" s="2"/>
      <c r="LM977" s="2"/>
      <c r="LN977" s="2"/>
      <c r="LO977" s="2"/>
      <c r="LP977" s="2"/>
      <c r="LQ977" s="2"/>
      <c r="LR977" s="2"/>
      <c r="LS977" s="2"/>
      <c r="LT977" s="2"/>
      <c r="LU977" s="2"/>
      <c r="LV977" s="2"/>
      <c r="LW977" s="2"/>
      <c r="LX977" s="2"/>
      <c r="LY977" s="2"/>
      <c r="LZ977" s="2"/>
      <c r="MA977" s="2"/>
      <c r="MB977" s="2"/>
      <c r="MC977" s="2"/>
      <c r="MD977" s="2"/>
      <c r="ME977" s="2"/>
      <c r="MF977" s="2"/>
      <c r="MG977" s="2"/>
      <c r="MH977" s="2"/>
      <c r="MI977" s="2"/>
      <c r="MJ977" s="2"/>
      <c r="MK977" s="2"/>
      <c r="ML977" s="2"/>
      <c r="MM977" s="2"/>
      <c r="MN977" s="2"/>
      <c r="MO977" s="2"/>
      <c r="MP977" s="2"/>
      <c r="MQ977" s="2"/>
      <c r="MR977" s="2"/>
      <c r="MS977" s="2"/>
      <c r="MT977" s="2"/>
      <c r="MU977" s="2"/>
      <c r="MV977" s="2"/>
      <c r="MW977" s="2"/>
      <c r="MX977" s="2"/>
      <c r="MY977" s="2"/>
      <c r="MZ977" s="2"/>
      <c r="NA977" s="2"/>
      <c r="NB977" s="2"/>
      <c r="NC977" s="2"/>
      <c r="ND977" s="2"/>
      <c r="NE977" s="2"/>
      <c r="NF977" s="2"/>
      <c r="NG977" s="2"/>
      <c r="NH977" s="2"/>
      <c r="NI977" s="2"/>
      <c r="NJ977" s="2"/>
      <c r="NK977" s="2"/>
      <c r="NL977" s="2"/>
      <c r="NM977" s="2"/>
      <c r="NN977" s="2"/>
      <c r="NO977" s="2"/>
      <c r="NP977" s="2"/>
      <c r="NQ977" s="2"/>
      <c r="NR977" s="2"/>
      <c r="NS977" s="2"/>
      <c r="NT977" s="2"/>
      <c r="NU977" s="2"/>
      <c r="NV977" s="2"/>
      <c r="NW977" s="2"/>
      <c r="NX977" s="2"/>
      <c r="NY977" s="2"/>
      <c r="NZ977" s="2"/>
      <c r="OA977" s="2"/>
      <c r="OB977" s="2"/>
      <c r="OC977" s="2"/>
      <c r="OD977" s="2"/>
      <c r="OE977" s="2"/>
      <c r="OF977" s="2"/>
      <c r="OG977" s="2"/>
      <c r="OH977" s="2"/>
      <c r="OI977" s="2"/>
      <c r="OJ977" s="2"/>
      <c r="OK977" s="2"/>
      <c r="OL977" s="2"/>
      <c r="OM977" s="2"/>
      <c r="ON977" s="2"/>
      <c r="OO977" s="2"/>
      <c r="OP977" s="2"/>
      <c r="OQ977" s="2"/>
      <c r="OR977" s="2"/>
      <c r="OS977" s="2"/>
      <c r="OT977" s="2"/>
      <c r="OU977" s="2"/>
      <c r="OV977" s="2"/>
      <c r="OW977" s="2"/>
      <c r="OX977" s="2"/>
      <c r="OY977" s="2"/>
      <c r="OZ977" s="2"/>
      <c r="PA977" s="2"/>
      <c r="PB977" s="2"/>
      <c r="PC977" s="2"/>
      <c r="PD977" s="2"/>
      <c r="PE977" s="2"/>
      <c r="PF977" s="2"/>
      <c r="PG977" s="2"/>
      <c r="PH977" s="2"/>
      <c r="PI977" s="2"/>
      <c r="PJ977" s="2"/>
      <c r="PK977" s="2"/>
      <c r="PL977" s="2"/>
      <c r="PM977" s="2"/>
      <c r="PN977" s="2"/>
      <c r="PO977" s="2"/>
      <c r="PP977" s="2"/>
      <c r="PQ977" s="2"/>
      <c r="PR977" s="2"/>
      <c r="PS977" s="2"/>
      <c r="PT977" s="2"/>
      <c r="PU977" s="2"/>
      <c r="PV977" s="2"/>
      <c r="PW977" s="2"/>
      <c r="PX977" s="2"/>
      <c r="PY977" s="2"/>
      <c r="PZ977" s="2"/>
      <c r="QA977" s="2"/>
      <c r="QB977" s="2"/>
      <c r="QC977" s="2"/>
      <c r="QD977" s="2"/>
      <c r="QE977" s="2"/>
      <c r="QF977" s="2"/>
      <c r="QG977" s="2"/>
      <c r="QH977" s="2"/>
      <c r="QI977" s="2"/>
      <c r="QJ977" s="2"/>
      <c r="QK977" s="2"/>
      <c r="QL977" s="2"/>
      <c r="QM977" s="2"/>
      <c r="QN977" s="2"/>
      <c r="QO977" s="2"/>
      <c r="QP977" s="2"/>
      <c r="QQ977" s="2"/>
      <c r="QR977" s="2"/>
      <c r="QS977" s="2"/>
      <c r="QT977" s="2"/>
      <c r="QU977" s="2"/>
      <c r="QV977" s="2"/>
      <c r="QW977" s="2"/>
      <c r="QX977" s="2"/>
      <c r="QY977" s="2"/>
      <c r="QZ977" s="2"/>
      <c r="RA977" s="2"/>
      <c r="RB977" s="2"/>
      <c r="RC977" s="2"/>
      <c r="RD977" s="2"/>
      <c r="RE977" s="2"/>
      <c r="RF977" s="2"/>
      <c r="RG977" s="2"/>
      <c r="RH977" s="2"/>
      <c r="RI977" s="2"/>
      <c r="RJ977" s="2"/>
      <c r="RK977" s="2"/>
      <c r="RL977" s="2"/>
      <c r="RM977" s="2"/>
      <c r="RN977" s="2"/>
      <c r="RO977" s="2"/>
      <c r="RP977" s="2"/>
      <c r="RQ977" s="2"/>
      <c r="RR977" s="2"/>
      <c r="RS977" s="2"/>
      <c r="RT977" s="2"/>
      <c r="RU977" s="2"/>
      <c r="RV977" s="2"/>
      <c r="RW977" s="2"/>
      <c r="RX977" s="2"/>
      <c r="RY977" s="2"/>
      <c r="RZ977" s="2"/>
      <c r="SA977" s="2"/>
      <c r="SB977" s="2"/>
      <c r="SC977" s="2"/>
      <c r="SD977" s="2"/>
      <c r="SE977" s="2"/>
      <c r="SF977" s="2"/>
      <c r="SG977" s="2"/>
      <c r="SH977" s="2"/>
      <c r="SI977" s="2"/>
      <c r="SJ977" s="2"/>
      <c r="SK977" s="2"/>
      <c r="SL977" s="2"/>
      <c r="SM977" s="2"/>
      <c r="SN977" s="2"/>
      <c r="SO977" s="2"/>
      <c r="SP977" s="2"/>
      <c r="SQ977" s="2"/>
      <c r="SR977" s="2"/>
      <c r="SS977" s="2"/>
      <c r="ST977" s="2"/>
      <c r="SU977" s="2"/>
      <c r="SV977" s="2"/>
      <c r="SW977" s="2"/>
      <c r="SX977" s="2"/>
      <c r="SY977" s="2"/>
      <c r="SZ977" s="2"/>
      <c r="TA977" s="2"/>
      <c r="TB977" s="2"/>
      <c r="TC977" s="2"/>
      <c r="TD977" s="2"/>
      <c r="TE977" s="2"/>
      <c r="TF977" s="2"/>
      <c r="TG977" s="2"/>
      <c r="TH977" s="2"/>
      <c r="TI977" s="2"/>
      <c r="TJ977" s="2"/>
      <c r="TK977" s="2"/>
      <c r="TL977" s="2"/>
      <c r="TM977" s="2"/>
      <c r="TN977" s="2"/>
      <c r="TO977" s="2"/>
      <c r="TP977" s="2"/>
      <c r="TQ977" s="2"/>
      <c r="TR977" s="2"/>
      <c r="TS977" s="2"/>
      <c r="TT977" s="2"/>
      <c r="TU977" s="2"/>
      <c r="TV977" s="2"/>
      <c r="TW977" s="2"/>
      <c r="TX977" s="2"/>
      <c r="TY977" s="2"/>
      <c r="TZ977" s="2"/>
      <c r="UA977" s="2"/>
      <c r="UB977" s="2"/>
      <c r="UC977" s="2"/>
      <c r="UD977" s="2"/>
      <c r="UE977" s="2"/>
      <c r="UF977" s="2"/>
      <c r="UG977" s="2"/>
      <c r="UH977" s="2"/>
      <c r="UI977" s="2"/>
      <c r="UJ977" s="2"/>
      <c r="UK977" s="2"/>
      <c r="UL977" s="2"/>
      <c r="UM977" s="2"/>
      <c r="UN977" s="2"/>
      <c r="UO977" s="2"/>
      <c r="UP977" s="2"/>
      <c r="UQ977" s="2"/>
      <c r="UR977" s="2"/>
      <c r="US977" s="2"/>
      <c r="UT977" s="2"/>
      <c r="UU977" s="2"/>
      <c r="UV977" s="2"/>
      <c r="UW977" s="2"/>
      <c r="UX977" s="2"/>
      <c r="UY977" s="2"/>
      <c r="UZ977" s="2"/>
      <c r="VA977" s="2"/>
      <c r="VB977" s="2"/>
      <c r="VC977" s="2"/>
      <c r="VD977" s="2"/>
      <c r="VE977" s="2"/>
      <c r="VF977" s="2"/>
      <c r="VG977" s="2"/>
      <c r="VH977" s="2"/>
      <c r="VI977" s="2"/>
      <c r="VJ977" s="2"/>
      <c r="VK977" s="2"/>
      <c r="VL977" s="2"/>
      <c r="VM977" s="2"/>
      <c r="VN977" s="2"/>
      <c r="VO977" s="2"/>
      <c r="VP977" s="2"/>
      <c r="VQ977" s="2"/>
      <c r="VR977" s="2"/>
      <c r="VS977" s="2"/>
      <c r="VT977" s="2"/>
      <c r="VU977" s="2"/>
      <c r="VV977" s="2"/>
      <c r="VW977" s="2"/>
      <c r="VX977" s="2"/>
      <c r="VY977" s="2"/>
      <c r="VZ977" s="2"/>
      <c r="WA977" s="2"/>
      <c r="WB977" s="2"/>
      <c r="WC977" s="2"/>
      <c r="WD977" s="2"/>
      <c r="WE977" s="2"/>
      <c r="WF977" s="2"/>
      <c r="WG977" s="2"/>
      <c r="WH977" s="2"/>
      <c r="WI977" s="2"/>
      <c r="WJ977" s="2"/>
      <c r="WK977" s="2"/>
      <c r="WL977" s="2"/>
      <c r="WM977" s="2"/>
      <c r="WN977" s="2"/>
      <c r="WO977" s="2"/>
      <c r="WP977" s="2"/>
      <c r="WQ977" s="2"/>
      <c r="WR977" s="2"/>
      <c r="WS977" s="2"/>
      <c r="WT977" s="2"/>
      <c r="WU977" s="2"/>
      <c r="WV977" s="2"/>
      <c r="WW977" s="2"/>
      <c r="WX977" s="2"/>
      <c r="WY977" s="2"/>
      <c r="WZ977" s="2"/>
      <c r="XA977" s="2"/>
      <c r="XB977" s="2"/>
      <c r="XC977" s="2"/>
      <c r="XD977" s="2"/>
      <c r="XE977" s="2"/>
      <c r="XF977" s="2"/>
      <c r="XG977" s="2"/>
      <c r="XH977" s="2"/>
      <c r="XI977" s="2"/>
      <c r="XJ977" s="2"/>
      <c r="XK977" s="2"/>
      <c r="XL977" s="2"/>
      <c r="XM977" s="2"/>
      <c r="XN977" s="2"/>
      <c r="XO977" s="2"/>
      <c r="XP977" s="2"/>
      <c r="XQ977" s="2"/>
      <c r="XR977" s="2"/>
      <c r="XS977" s="2"/>
      <c r="XT977" s="2"/>
      <c r="XU977" s="2"/>
      <c r="XV977" s="2"/>
      <c r="XW977" s="2"/>
      <c r="XX977" s="2"/>
      <c r="XY977" s="2"/>
      <c r="XZ977" s="2"/>
      <c r="YA977" s="2"/>
      <c r="YB977" s="2"/>
      <c r="YC977" s="2"/>
      <c r="YD977" s="2"/>
      <c r="YE977" s="2"/>
      <c r="YF977" s="2"/>
      <c r="YG977" s="2"/>
      <c r="YH977" s="2"/>
      <c r="YI977" s="2"/>
      <c r="YJ977" s="2"/>
      <c r="YK977" s="2"/>
      <c r="YL977" s="2"/>
      <c r="YM977" s="2"/>
      <c r="YN977" s="2"/>
      <c r="YO977" s="2"/>
      <c r="YP977" s="2"/>
      <c r="YQ977" s="2"/>
      <c r="YR977" s="2"/>
      <c r="YS977" s="2"/>
      <c r="YT977" s="2"/>
      <c r="YU977" s="2"/>
      <c r="YV977" s="2"/>
      <c r="YW977" s="2"/>
      <c r="YX977" s="2"/>
      <c r="YY977" s="2"/>
      <c r="YZ977" s="2"/>
      <c r="ZA977" s="2"/>
      <c r="ZB977" s="2"/>
      <c r="ZC977" s="2"/>
      <c r="ZD977" s="2"/>
      <c r="ZE977" s="2"/>
      <c r="ZF977" s="2"/>
      <c r="ZG977" s="2"/>
      <c r="ZH977" s="2"/>
      <c r="ZI977" s="2"/>
      <c r="ZJ977" s="2"/>
      <c r="ZK977" s="2"/>
      <c r="ZL977" s="2"/>
      <c r="ZM977" s="2"/>
      <c r="ZN977" s="2"/>
      <c r="ZO977" s="2"/>
      <c r="ZP977" s="2"/>
      <c r="ZQ977" s="2"/>
      <c r="ZR977" s="2"/>
      <c r="ZS977" s="2"/>
      <c r="ZT977" s="2"/>
      <c r="ZU977" s="2"/>
      <c r="ZV977" s="2"/>
      <c r="ZW977" s="2"/>
      <c r="ZX977" s="2"/>
      <c r="ZY977" s="2"/>
      <c r="ZZ977" s="2"/>
      <c r="AAA977" s="2"/>
      <c r="AAB977" s="2"/>
      <c r="AAC977" s="2"/>
      <c r="AAD977" s="2"/>
      <c r="AAE977" s="2"/>
      <c r="AAF977" s="2"/>
      <c r="AAG977" s="2"/>
      <c r="AAH977" s="2"/>
      <c r="AAI977" s="2"/>
      <c r="AAJ977" s="2"/>
      <c r="AAK977" s="2"/>
      <c r="AAL977" s="2"/>
      <c r="AAM977" s="2"/>
      <c r="AAN977" s="2"/>
      <c r="AAO977" s="2"/>
      <c r="AAP977" s="2"/>
      <c r="AAQ977" s="2"/>
      <c r="AAR977" s="2"/>
      <c r="AAS977" s="2"/>
      <c r="AAT977" s="2"/>
      <c r="AAU977" s="2"/>
      <c r="AAV977" s="2"/>
      <c r="AAW977" s="2"/>
      <c r="AAX977" s="2"/>
      <c r="AAY977" s="2"/>
      <c r="AAZ977" s="2"/>
      <c r="ABA977" s="2"/>
      <c r="ABB977" s="2"/>
      <c r="ABC977" s="2"/>
      <c r="ABD977" s="2"/>
      <c r="ABE977" s="2"/>
      <c r="ABF977" s="2"/>
      <c r="ABG977" s="2"/>
      <c r="ABH977" s="2"/>
      <c r="ABI977" s="2"/>
      <c r="ABJ977" s="2"/>
      <c r="ABK977" s="2"/>
      <c r="ABL977" s="2"/>
      <c r="ABM977" s="2"/>
      <c r="ABN977" s="2"/>
      <c r="ABO977" s="2"/>
      <c r="ABP977" s="2"/>
      <c r="ABQ977" s="2"/>
      <c r="ABR977" s="2"/>
      <c r="ABS977" s="2"/>
      <c r="ABT977" s="2"/>
      <c r="ABU977" s="2"/>
      <c r="ABV977" s="2"/>
      <c r="ABW977" s="2"/>
      <c r="ABX977" s="2"/>
      <c r="ABY977" s="2"/>
      <c r="ABZ977" s="2"/>
      <c r="ACA977" s="2"/>
      <c r="ACB977" s="2"/>
      <c r="ACC977" s="2"/>
      <c r="ACD977" s="2"/>
      <c r="ACE977" s="2"/>
      <c r="ACF977" s="2"/>
      <c r="ACG977" s="2"/>
      <c r="ACH977" s="2"/>
      <c r="ACI977" s="2"/>
      <c r="ACJ977" s="2"/>
      <c r="ACK977" s="2"/>
      <c r="ACL977" s="2"/>
      <c r="ACM977" s="2"/>
      <c r="ACN977" s="2"/>
      <c r="ACO977" s="2"/>
      <c r="ACP977" s="2"/>
      <c r="ACQ977" s="2"/>
      <c r="ACR977" s="2"/>
      <c r="ACS977" s="2"/>
      <c r="ACT977" s="2"/>
      <c r="ACU977" s="2"/>
      <c r="ACV977" s="2"/>
      <c r="ACW977" s="2"/>
      <c r="ACX977" s="2"/>
      <c r="ACY977" s="2"/>
      <c r="ACZ977" s="2"/>
      <c r="ADA977" s="2"/>
      <c r="ADB977" s="2"/>
      <c r="ADC977" s="2"/>
      <c r="ADD977" s="2"/>
      <c r="ADE977" s="2"/>
      <c r="ADF977" s="2"/>
      <c r="ADG977" s="2"/>
      <c r="ADH977" s="2"/>
      <c r="ADI977" s="2"/>
      <c r="ADJ977" s="2"/>
      <c r="ADK977" s="2"/>
      <c r="ADL977" s="2"/>
      <c r="ADM977" s="2"/>
      <c r="ADN977" s="2"/>
      <c r="ADO977" s="2"/>
      <c r="ADP977" s="2"/>
      <c r="ADQ977" s="2"/>
      <c r="ADR977" s="2"/>
      <c r="ADS977" s="2"/>
      <c r="ADT977" s="2"/>
      <c r="ADU977" s="2"/>
      <c r="ADV977" s="2"/>
      <c r="ADW977" s="2"/>
      <c r="ADX977" s="2"/>
      <c r="ADY977" s="2"/>
      <c r="ADZ977" s="2"/>
      <c r="AEA977" s="2"/>
      <c r="AEB977" s="2"/>
      <c r="AEC977" s="2"/>
      <c r="AED977" s="2"/>
      <c r="AEE977" s="2"/>
      <c r="AEF977" s="2"/>
      <c r="AEG977" s="2"/>
      <c r="AEH977" s="2"/>
      <c r="AEI977" s="2"/>
      <c r="AEJ977" s="2"/>
      <c r="AEK977" s="2"/>
      <c r="AEL977" s="2"/>
      <c r="AEM977" s="2"/>
      <c r="AEN977" s="2"/>
      <c r="AEO977" s="2"/>
      <c r="AEP977" s="2"/>
      <c r="AEQ977" s="2"/>
      <c r="AER977" s="2"/>
      <c r="AES977" s="2"/>
      <c r="AET977" s="2"/>
      <c r="AEU977" s="2"/>
      <c r="AEV977" s="2"/>
      <c r="AEW977" s="2"/>
      <c r="AEX977" s="2"/>
      <c r="AEY977" s="2"/>
      <c r="AEZ977" s="2"/>
      <c r="AFA977" s="2"/>
      <c r="AFB977" s="2"/>
      <c r="AFC977" s="2"/>
      <c r="AFD977" s="2"/>
      <c r="AFE977" s="2"/>
      <c r="AFF977" s="2"/>
      <c r="AFG977" s="2"/>
      <c r="AFH977" s="2"/>
      <c r="AFI977" s="2"/>
      <c r="AFJ977" s="2"/>
      <c r="AFK977" s="2"/>
      <c r="AFL977" s="2"/>
      <c r="AFM977" s="2"/>
      <c r="AFN977" s="2"/>
      <c r="AFO977" s="2"/>
      <c r="AFP977" s="2"/>
      <c r="AFQ977" s="2"/>
      <c r="AFR977" s="2"/>
      <c r="AFS977" s="2"/>
      <c r="AFT977" s="2"/>
      <c r="AFU977" s="2"/>
      <c r="AFV977" s="2"/>
      <c r="AFW977" s="2"/>
      <c r="AFX977" s="2"/>
      <c r="AFY977" s="2"/>
      <c r="AFZ977" s="2"/>
      <c r="AGA977" s="2"/>
      <c r="AGB977" s="2"/>
      <c r="AGC977" s="2"/>
      <c r="AGD977" s="2"/>
      <c r="AGE977" s="2"/>
      <c r="AGF977" s="2"/>
      <c r="AGG977" s="2"/>
      <c r="AGH977" s="2"/>
      <c r="AGI977" s="2"/>
      <c r="AGJ977" s="2"/>
      <c r="AGK977" s="2"/>
      <c r="AGL977" s="2"/>
      <c r="AGM977" s="2"/>
      <c r="AGN977" s="2"/>
      <c r="AGO977" s="2"/>
      <c r="AGP977" s="2"/>
      <c r="AGQ977" s="2"/>
      <c r="AGR977" s="2"/>
      <c r="AGS977" s="2"/>
      <c r="AGT977" s="2"/>
      <c r="AGU977" s="2"/>
      <c r="AGV977" s="2"/>
      <c r="AGW977" s="2"/>
      <c r="AGX977" s="2"/>
      <c r="AGY977" s="2"/>
      <c r="AGZ977" s="2"/>
      <c r="AHA977" s="2"/>
      <c r="AHB977" s="2"/>
      <c r="AHC977" s="2"/>
      <c r="AHD977" s="2"/>
      <c r="AHE977" s="2"/>
      <c r="AHF977" s="2"/>
      <c r="AHG977" s="2"/>
      <c r="AHH977" s="2"/>
      <c r="AHI977" s="2"/>
      <c r="AHJ977" s="2"/>
      <c r="AHK977" s="2"/>
      <c r="AHL977" s="2"/>
      <c r="AHM977" s="2"/>
      <c r="AHN977" s="2"/>
      <c r="AHO977" s="2"/>
      <c r="AHP977" s="2"/>
      <c r="AHQ977" s="2"/>
      <c r="AHR977" s="2"/>
      <c r="AHS977" s="2"/>
      <c r="AHT977" s="2"/>
      <c r="AHU977" s="2"/>
      <c r="AHV977" s="2"/>
      <c r="AHW977" s="2"/>
      <c r="AHX977" s="2"/>
      <c r="AHY977" s="2"/>
      <c r="AHZ977" s="2"/>
      <c r="AIA977" s="2"/>
      <c r="AIB977" s="2"/>
      <c r="AIC977" s="2"/>
      <c r="AID977" s="2"/>
      <c r="AIE977" s="2"/>
      <c r="AIF977" s="2"/>
      <c r="AIG977" s="2"/>
      <c r="AIH977" s="2"/>
      <c r="AII977" s="2"/>
      <c r="AIJ977" s="2"/>
      <c r="AIK977" s="2"/>
      <c r="AIL977" s="2"/>
      <c r="AIM977" s="2"/>
      <c r="AIN977" s="2"/>
      <c r="AIO977" s="2"/>
      <c r="AIP977" s="2"/>
      <c r="AIQ977" s="2"/>
      <c r="AIR977" s="2"/>
      <c r="AIS977" s="2"/>
      <c r="AIT977" s="2"/>
      <c r="AIU977" s="2"/>
      <c r="AIV977" s="2"/>
      <c r="AIW977" s="2"/>
      <c r="AIX977" s="2"/>
      <c r="AIY977" s="2"/>
      <c r="AIZ977" s="2"/>
      <c r="AJA977" s="2"/>
      <c r="AJB977" s="2"/>
      <c r="AJC977" s="2"/>
      <c r="AJD977" s="2"/>
      <c r="AJE977" s="2"/>
      <c r="AJF977" s="2"/>
      <c r="AJG977" s="2"/>
      <c r="AJH977" s="2"/>
      <c r="AJI977" s="2"/>
      <c r="AJJ977" s="2"/>
      <c r="AJK977" s="2"/>
      <c r="AJL977" s="2"/>
      <c r="AJM977" s="2"/>
      <c r="AJN977" s="2"/>
      <c r="AJO977" s="2"/>
      <c r="AJP977" s="2"/>
      <c r="AJQ977" s="2"/>
      <c r="AJR977" s="2"/>
      <c r="AJS977" s="2"/>
      <c r="AJT977" s="2"/>
      <c r="AJU977" s="2"/>
      <c r="AJV977" s="2"/>
      <c r="AJW977" s="2"/>
      <c r="AJX977" s="2"/>
      <c r="AJY977" s="2"/>
      <c r="AJZ977" s="2"/>
      <c r="AKA977" s="2"/>
      <c r="AKB977" s="2"/>
      <c r="AKC977" s="2"/>
      <c r="AKD977" s="2"/>
      <c r="AKE977" s="2"/>
      <c r="AKF977" s="2"/>
      <c r="AKG977" s="2"/>
      <c r="AKH977" s="2"/>
      <c r="AKI977" s="2"/>
      <c r="AKJ977" s="2"/>
      <c r="AKK977" s="2"/>
      <c r="AKL977" s="2"/>
      <c r="AKM977" s="2"/>
      <c r="AKN977" s="2"/>
      <c r="AKO977" s="2"/>
      <c r="AKP977" s="2"/>
      <c r="AKQ977" s="2"/>
      <c r="AKR977" s="2"/>
      <c r="AKS977" s="2"/>
      <c r="AKT977" s="2"/>
      <c r="AKU977" s="2"/>
      <c r="AKV977" s="2"/>
      <c r="AKW977" s="2"/>
      <c r="AKX977" s="2"/>
      <c r="AKY977" s="2"/>
      <c r="AKZ977" s="2"/>
      <c r="ALA977" s="2"/>
      <c r="ALB977" s="2"/>
      <c r="ALC977" s="2"/>
      <c r="ALD977" s="2"/>
      <c r="ALE977" s="2"/>
      <c r="ALF977" s="2"/>
      <c r="ALG977" s="2"/>
      <c r="ALH977" s="2"/>
      <c r="ALI977" s="2"/>
      <c r="ALJ977" s="2"/>
      <c r="ALK977" s="2"/>
      <c r="ALL977" s="2"/>
      <c r="ALM977" s="2"/>
      <c r="ALN977" s="2"/>
      <c r="ALO977" s="2"/>
      <c r="ALP977" s="2"/>
      <c r="ALQ977" s="2"/>
      <c r="ALR977" s="2"/>
      <c r="ALS977" s="2"/>
      <c r="ALT977" s="2"/>
      <c r="ALU977" s="2"/>
      <c r="ALV977" s="2"/>
      <c r="ALW977" s="2"/>
      <c r="ALX977" s="2"/>
      <c r="ALY977" s="2"/>
      <c r="ALZ977" s="2"/>
      <c r="AMA977" s="2"/>
      <c r="AMB977" s="2"/>
      <c r="AMC977" s="2"/>
      <c r="AMD977" s="2"/>
      <c r="AME977" s="2"/>
      <c r="AMF977" s="2"/>
      <c r="AMG977" s="2"/>
      <c r="AMH977" s="2"/>
      <c r="AMI977" s="2"/>
      <c r="AMJ977" s="2"/>
    </row>
    <row r="978" s="1" customFormat="1" ht="27.75" customHeight="1" spans="1:102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  <c r="KE978" s="2"/>
      <c r="KF978" s="2"/>
      <c r="KG978" s="2"/>
      <c r="KH978" s="2"/>
      <c r="KI978" s="2"/>
      <c r="KJ978" s="2"/>
      <c r="KK978" s="2"/>
      <c r="KL978" s="2"/>
      <c r="KM978" s="2"/>
      <c r="KN978" s="2"/>
      <c r="KO978" s="2"/>
      <c r="KP978" s="2"/>
      <c r="KQ978" s="2"/>
      <c r="KR978" s="2"/>
      <c r="KS978" s="2"/>
      <c r="KT978" s="2"/>
      <c r="KU978" s="2"/>
      <c r="KV978" s="2"/>
      <c r="KW978" s="2"/>
      <c r="KX978" s="2"/>
      <c r="KY978" s="2"/>
      <c r="KZ978" s="2"/>
      <c r="LA978" s="2"/>
      <c r="LB978" s="2"/>
      <c r="LC978" s="2"/>
      <c r="LD978" s="2"/>
      <c r="LE978" s="2"/>
      <c r="LF978" s="2"/>
      <c r="LG978" s="2"/>
      <c r="LH978" s="2"/>
      <c r="LI978" s="2"/>
      <c r="LJ978" s="2"/>
      <c r="LK978" s="2"/>
      <c r="LL978" s="2"/>
      <c r="LM978" s="2"/>
      <c r="LN978" s="2"/>
      <c r="LO978" s="2"/>
      <c r="LP978" s="2"/>
      <c r="LQ978" s="2"/>
      <c r="LR978" s="2"/>
      <c r="LS978" s="2"/>
      <c r="LT978" s="2"/>
      <c r="LU978" s="2"/>
      <c r="LV978" s="2"/>
      <c r="LW978" s="2"/>
      <c r="LX978" s="2"/>
      <c r="LY978" s="2"/>
      <c r="LZ978" s="2"/>
      <c r="MA978" s="2"/>
      <c r="MB978" s="2"/>
      <c r="MC978" s="2"/>
      <c r="MD978" s="2"/>
      <c r="ME978" s="2"/>
      <c r="MF978" s="2"/>
      <c r="MG978" s="2"/>
      <c r="MH978" s="2"/>
      <c r="MI978" s="2"/>
      <c r="MJ978" s="2"/>
      <c r="MK978" s="2"/>
      <c r="ML978" s="2"/>
      <c r="MM978" s="2"/>
      <c r="MN978" s="2"/>
      <c r="MO978" s="2"/>
      <c r="MP978" s="2"/>
      <c r="MQ978" s="2"/>
      <c r="MR978" s="2"/>
      <c r="MS978" s="2"/>
      <c r="MT978" s="2"/>
      <c r="MU978" s="2"/>
      <c r="MV978" s="2"/>
      <c r="MW978" s="2"/>
      <c r="MX978" s="2"/>
      <c r="MY978" s="2"/>
      <c r="MZ978" s="2"/>
      <c r="NA978" s="2"/>
      <c r="NB978" s="2"/>
      <c r="NC978" s="2"/>
      <c r="ND978" s="2"/>
      <c r="NE978" s="2"/>
      <c r="NF978" s="2"/>
      <c r="NG978" s="2"/>
      <c r="NH978" s="2"/>
      <c r="NI978" s="2"/>
      <c r="NJ978" s="2"/>
      <c r="NK978" s="2"/>
      <c r="NL978" s="2"/>
      <c r="NM978" s="2"/>
      <c r="NN978" s="2"/>
      <c r="NO978" s="2"/>
      <c r="NP978" s="2"/>
      <c r="NQ978" s="2"/>
      <c r="NR978" s="2"/>
      <c r="NS978" s="2"/>
      <c r="NT978" s="2"/>
      <c r="NU978" s="2"/>
      <c r="NV978" s="2"/>
      <c r="NW978" s="2"/>
      <c r="NX978" s="2"/>
      <c r="NY978" s="2"/>
      <c r="NZ978" s="2"/>
      <c r="OA978" s="2"/>
      <c r="OB978" s="2"/>
      <c r="OC978" s="2"/>
      <c r="OD978" s="2"/>
      <c r="OE978" s="2"/>
      <c r="OF978" s="2"/>
      <c r="OG978" s="2"/>
      <c r="OH978" s="2"/>
      <c r="OI978" s="2"/>
      <c r="OJ978" s="2"/>
      <c r="OK978" s="2"/>
      <c r="OL978" s="2"/>
      <c r="OM978" s="2"/>
      <c r="ON978" s="2"/>
      <c r="OO978" s="2"/>
      <c r="OP978" s="2"/>
      <c r="OQ978" s="2"/>
      <c r="OR978" s="2"/>
      <c r="OS978" s="2"/>
      <c r="OT978" s="2"/>
      <c r="OU978" s="2"/>
      <c r="OV978" s="2"/>
      <c r="OW978" s="2"/>
      <c r="OX978" s="2"/>
      <c r="OY978" s="2"/>
      <c r="OZ978" s="2"/>
      <c r="PA978" s="2"/>
      <c r="PB978" s="2"/>
      <c r="PC978" s="2"/>
      <c r="PD978" s="2"/>
      <c r="PE978" s="2"/>
      <c r="PF978" s="2"/>
      <c r="PG978" s="2"/>
      <c r="PH978" s="2"/>
      <c r="PI978" s="2"/>
      <c r="PJ978" s="2"/>
      <c r="PK978" s="2"/>
      <c r="PL978" s="2"/>
      <c r="PM978" s="2"/>
      <c r="PN978" s="2"/>
      <c r="PO978" s="2"/>
      <c r="PP978" s="2"/>
      <c r="PQ978" s="2"/>
      <c r="PR978" s="2"/>
      <c r="PS978" s="2"/>
      <c r="PT978" s="2"/>
      <c r="PU978" s="2"/>
      <c r="PV978" s="2"/>
      <c r="PW978" s="2"/>
      <c r="PX978" s="2"/>
      <c r="PY978" s="2"/>
      <c r="PZ978" s="2"/>
      <c r="QA978" s="2"/>
      <c r="QB978" s="2"/>
      <c r="QC978" s="2"/>
      <c r="QD978" s="2"/>
      <c r="QE978" s="2"/>
      <c r="QF978" s="2"/>
      <c r="QG978" s="2"/>
      <c r="QH978" s="2"/>
      <c r="QI978" s="2"/>
      <c r="QJ978" s="2"/>
      <c r="QK978" s="2"/>
      <c r="QL978" s="2"/>
      <c r="QM978" s="2"/>
      <c r="QN978" s="2"/>
      <c r="QO978" s="2"/>
      <c r="QP978" s="2"/>
      <c r="QQ978" s="2"/>
      <c r="QR978" s="2"/>
      <c r="QS978" s="2"/>
      <c r="QT978" s="2"/>
      <c r="QU978" s="2"/>
      <c r="QV978" s="2"/>
      <c r="QW978" s="2"/>
      <c r="QX978" s="2"/>
      <c r="QY978" s="2"/>
      <c r="QZ978" s="2"/>
      <c r="RA978" s="2"/>
      <c r="RB978" s="2"/>
      <c r="RC978" s="2"/>
      <c r="RD978" s="2"/>
      <c r="RE978" s="2"/>
      <c r="RF978" s="2"/>
      <c r="RG978" s="2"/>
      <c r="RH978" s="2"/>
      <c r="RI978" s="2"/>
      <c r="RJ978" s="2"/>
      <c r="RK978" s="2"/>
      <c r="RL978" s="2"/>
      <c r="RM978" s="2"/>
      <c r="RN978" s="2"/>
      <c r="RO978" s="2"/>
      <c r="RP978" s="2"/>
      <c r="RQ978" s="2"/>
      <c r="RR978" s="2"/>
      <c r="RS978" s="2"/>
      <c r="RT978" s="2"/>
      <c r="RU978" s="2"/>
      <c r="RV978" s="2"/>
      <c r="RW978" s="2"/>
      <c r="RX978" s="2"/>
      <c r="RY978" s="2"/>
      <c r="RZ978" s="2"/>
      <c r="SA978" s="2"/>
      <c r="SB978" s="2"/>
      <c r="SC978" s="2"/>
      <c r="SD978" s="2"/>
      <c r="SE978" s="2"/>
      <c r="SF978" s="2"/>
      <c r="SG978" s="2"/>
      <c r="SH978" s="2"/>
      <c r="SI978" s="2"/>
      <c r="SJ978" s="2"/>
      <c r="SK978" s="2"/>
      <c r="SL978" s="2"/>
      <c r="SM978" s="2"/>
      <c r="SN978" s="2"/>
      <c r="SO978" s="2"/>
      <c r="SP978" s="2"/>
      <c r="SQ978" s="2"/>
      <c r="SR978" s="2"/>
      <c r="SS978" s="2"/>
      <c r="ST978" s="2"/>
      <c r="SU978" s="2"/>
      <c r="SV978" s="2"/>
      <c r="SW978" s="2"/>
      <c r="SX978" s="2"/>
      <c r="SY978" s="2"/>
      <c r="SZ978" s="2"/>
      <c r="TA978" s="2"/>
      <c r="TB978" s="2"/>
      <c r="TC978" s="2"/>
      <c r="TD978" s="2"/>
      <c r="TE978" s="2"/>
      <c r="TF978" s="2"/>
      <c r="TG978" s="2"/>
      <c r="TH978" s="2"/>
      <c r="TI978" s="2"/>
      <c r="TJ978" s="2"/>
      <c r="TK978" s="2"/>
      <c r="TL978" s="2"/>
      <c r="TM978" s="2"/>
      <c r="TN978" s="2"/>
      <c r="TO978" s="2"/>
      <c r="TP978" s="2"/>
      <c r="TQ978" s="2"/>
      <c r="TR978" s="2"/>
      <c r="TS978" s="2"/>
      <c r="TT978" s="2"/>
      <c r="TU978" s="2"/>
      <c r="TV978" s="2"/>
      <c r="TW978" s="2"/>
      <c r="TX978" s="2"/>
      <c r="TY978" s="2"/>
      <c r="TZ978" s="2"/>
      <c r="UA978" s="2"/>
      <c r="UB978" s="2"/>
      <c r="UC978" s="2"/>
      <c r="UD978" s="2"/>
      <c r="UE978" s="2"/>
      <c r="UF978" s="2"/>
      <c r="UG978" s="2"/>
      <c r="UH978" s="2"/>
      <c r="UI978" s="2"/>
      <c r="UJ978" s="2"/>
      <c r="UK978" s="2"/>
      <c r="UL978" s="2"/>
      <c r="UM978" s="2"/>
      <c r="UN978" s="2"/>
      <c r="UO978" s="2"/>
      <c r="UP978" s="2"/>
      <c r="UQ978" s="2"/>
      <c r="UR978" s="2"/>
      <c r="US978" s="2"/>
      <c r="UT978" s="2"/>
      <c r="UU978" s="2"/>
      <c r="UV978" s="2"/>
      <c r="UW978" s="2"/>
      <c r="UX978" s="2"/>
      <c r="UY978" s="2"/>
      <c r="UZ978" s="2"/>
      <c r="VA978" s="2"/>
      <c r="VB978" s="2"/>
      <c r="VC978" s="2"/>
      <c r="VD978" s="2"/>
      <c r="VE978" s="2"/>
      <c r="VF978" s="2"/>
      <c r="VG978" s="2"/>
      <c r="VH978" s="2"/>
      <c r="VI978" s="2"/>
      <c r="VJ978" s="2"/>
      <c r="VK978" s="2"/>
      <c r="VL978" s="2"/>
      <c r="VM978" s="2"/>
      <c r="VN978" s="2"/>
      <c r="VO978" s="2"/>
      <c r="VP978" s="2"/>
      <c r="VQ978" s="2"/>
      <c r="VR978" s="2"/>
      <c r="VS978" s="2"/>
      <c r="VT978" s="2"/>
      <c r="VU978" s="2"/>
      <c r="VV978" s="2"/>
      <c r="VW978" s="2"/>
      <c r="VX978" s="2"/>
      <c r="VY978" s="2"/>
      <c r="VZ978" s="2"/>
      <c r="WA978" s="2"/>
      <c r="WB978" s="2"/>
      <c r="WC978" s="2"/>
      <c r="WD978" s="2"/>
      <c r="WE978" s="2"/>
      <c r="WF978" s="2"/>
      <c r="WG978" s="2"/>
      <c r="WH978" s="2"/>
      <c r="WI978" s="2"/>
      <c r="WJ978" s="2"/>
      <c r="WK978" s="2"/>
      <c r="WL978" s="2"/>
      <c r="WM978" s="2"/>
      <c r="WN978" s="2"/>
      <c r="WO978" s="2"/>
      <c r="WP978" s="2"/>
      <c r="WQ978" s="2"/>
      <c r="WR978" s="2"/>
      <c r="WS978" s="2"/>
      <c r="WT978" s="2"/>
      <c r="WU978" s="2"/>
      <c r="WV978" s="2"/>
      <c r="WW978" s="2"/>
      <c r="WX978" s="2"/>
      <c r="WY978" s="2"/>
      <c r="WZ978" s="2"/>
      <c r="XA978" s="2"/>
      <c r="XB978" s="2"/>
      <c r="XC978" s="2"/>
      <c r="XD978" s="2"/>
      <c r="XE978" s="2"/>
      <c r="XF978" s="2"/>
      <c r="XG978" s="2"/>
      <c r="XH978" s="2"/>
      <c r="XI978" s="2"/>
      <c r="XJ978" s="2"/>
      <c r="XK978" s="2"/>
      <c r="XL978" s="2"/>
      <c r="XM978" s="2"/>
      <c r="XN978" s="2"/>
      <c r="XO978" s="2"/>
      <c r="XP978" s="2"/>
      <c r="XQ978" s="2"/>
      <c r="XR978" s="2"/>
      <c r="XS978" s="2"/>
      <c r="XT978" s="2"/>
      <c r="XU978" s="2"/>
      <c r="XV978" s="2"/>
      <c r="XW978" s="2"/>
      <c r="XX978" s="2"/>
      <c r="XY978" s="2"/>
      <c r="XZ978" s="2"/>
      <c r="YA978" s="2"/>
      <c r="YB978" s="2"/>
      <c r="YC978" s="2"/>
      <c r="YD978" s="2"/>
      <c r="YE978" s="2"/>
      <c r="YF978" s="2"/>
      <c r="YG978" s="2"/>
      <c r="YH978" s="2"/>
      <c r="YI978" s="2"/>
      <c r="YJ978" s="2"/>
      <c r="YK978" s="2"/>
      <c r="YL978" s="2"/>
      <c r="YM978" s="2"/>
      <c r="YN978" s="2"/>
      <c r="YO978" s="2"/>
      <c r="YP978" s="2"/>
      <c r="YQ978" s="2"/>
      <c r="YR978" s="2"/>
      <c r="YS978" s="2"/>
      <c r="YT978" s="2"/>
      <c r="YU978" s="2"/>
      <c r="YV978" s="2"/>
      <c r="YW978" s="2"/>
      <c r="YX978" s="2"/>
      <c r="YY978" s="2"/>
      <c r="YZ978" s="2"/>
      <c r="ZA978" s="2"/>
      <c r="ZB978" s="2"/>
      <c r="ZC978" s="2"/>
      <c r="ZD978" s="2"/>
      <c r="ZE978" s="2"/>
      <c r="ZF978" s="2"/>
      <c r="ZG978" s="2"/>
      <c r="ZH978" s="2"/>
      <c r="ZI978" s="2"/>
      <c r="ZJ978" s="2"/>
      <c r="ZK978" s="2"/>
      <c r="ZL978" s="2"/>
      <c r="ZM978" s="2"/>
      <c r="ZN978" s="2"/>
      <c r="ZO978" s="2"/>
      <c r="ZP978" s="2"/>
      <c r="ZQ978" s="2"/>
      <c r="ZR978" s="2"/>
      <c r="ZS978" s="2"/>
      <c r="ZT978" s="2"/>
      <c r="ZU978" s="2"/>
      <c r="ZV978" s="2"/>
      <c r="ZW978" s="2"/>
      <c r="ZX978" s="2"/>
      <c r="ZY978" s="2"/>
      <c r="ZZ978" s="2"/>
      <c r="AAA978" s="2"/>
      <c r="AAB978" s="2"/>
      <c r="AAC978" s="2"/>
      <c r="AAD978" s="2"/>
      <c r="AAE978" s="2"/>
      <c r="AAF978" s="2"/>
      <c r="AAG978" s="2"/>
      <c r="AAH978" s="2"/>
      <c r="AAI978" s="2"/>
      <c r="AAJ978" s="2"/>
      <c r="AAK978" s="2"/>
      <c r="AAL978" s="2"/>
      <c r="AAM978" s="2"/>
      <c r="AAN978" s="2"/>
      <c r="AAO978" s="2"/>
      <c r="AAP978" s="2"/>
      <c r="AAQ978" s="2"/>
      <c r="AAR978" s="2"/>
      <c r="AAS978" s="2"/>
      <c r="AAT978" s="2"/>
      <c r="AAU978" s="2"/>
      <c r="AAV978" s="2"/>
      <c r="AAW978" s="2"/>
      <c r="AAX978" s="2"/>
      <c r="AAY978" s="2"/>
      <c r="AAZ978" s="2"/>
      <c r="ABA978" s="2"/>
      <c r="ABB978" s="2"/>
      <c r="ABC978" s="2"/>
      <c r="ABD978" s="2"/>
      <c r="ABE978" s="2"/>
      <c r="ABF978" s="2"/>
      <c r="ABG978" s="2"/>
      <c r="ABH978" s="2"/>
      <c r="ABI978" s="2"/>
      <c r="ABJ978" s="2"/>
      <c r="ABK978" s="2"/>
      <c r="ABL978" s="2"/>
      <c r="ABM978" s="2"/>
      <c r="ABN978" s="2"/>
      <c r="ABO978" s="2"/>
      <c r="ABP978" s="2"/>
      <c r="ABQ978" s="2"/>
      <c r="ABR978" s="2"/>
      <c r="ABS978" s="2"/>
      <c r="ABT978" s="2"/>
      <c r="ABU978" s="2"/>
      <c r="ABV978" s="2"/>
      <c r="ABW978" s="2"/>
      <c r="ABX978" s="2"/>
      <c r="ABY978" s="2"/>
      <c r="ABZ978" s="2"/>
      <c r="ACA978" s="2"/>
      <c r="ACB978" s="2"/>
      <c r="ACC978" s="2"/>
      <c r="ACD978" s="2"/>
      <c r="ACE978" s="2"/>
      <c r="ACF978" s="2"/>
      <c r="ACG978" s="2"/>
      <c r="ACH978" s="2"/>
      <c r="ACI978" s="2"/>
      <c r="ACJ978" s="2"/>
      <c r="ACK978" s="2"/>
      <c r="ACL978" s="2"/>
      <c r="ACM978" s="2"/>
      <c r="ACN978" s="2"/>
      <c r="ACO978" s="2"/>
      <c r="ACP978" s="2"/>
      <c r="ACQ978" s="2"/>
      <c r="ACR978" s="2"/>
      <c r="ACS978" s="2"/>
      <c r="ACT978" s="2"/>
      <c r="ACU978" s="2"/>
      <c r="ACV978" s="2"/>
      <c r="ACW978" s="2"/>
      <c r="ACX978" s="2"/>
      <c r="ACY978" s="2"/>
      <c r="ACZ978" s="2"/>
      <c r="ADA978" s="2"/>
      <c r="ADB978" s="2"/>
      <c r="ADC978" s="2"/>
      <c r="ADD978" s="2"/>
      <c r="ADE978" s="2"/>
      <c r="ADF978" s="2"/>
      <c r="ADG978" s="2"/>
      <c r="ADH978" s="2"/>
      <c r="ADI978" s="2"/>
      <c r="ADJ978" s="2"/>
      <c r="ADK978" s="2"/>
      <c r="ADL978" s="2"/>
      <c r="ADM978" s="2"/>
      <c r="ADN978" s="2"/>
      <c r="ADO978" s="2"/>
      <c r="ADP978" s="2"/>
      <c r="ADQ978" s="2"/>
      <c r="ADR978" s="2"/>
      <c r="ADS978" s="2"/>
      <c r="ADT978" s="2"/>
      <c r="ADU978" s="2"/>
      <c r="ADV978" s="2"/>
      <c r="ADW978" s="2"/>
      <c r="ADX978" s="2"/>
      <c r="ADY978" s="2"/>
      <c r="ADZ978" s="2"/>
      <c r="AEA978" s="2"/>
      <c r="AEB978" s="2"/>
      <c r="AEC978" s="2"/>
      <c r="AED978" s="2"/>
      <c r="AEE978" s="2"/>
      <c r="AEF978" s="2"/>
      <c r="AEG978" s="2"/>
      <c r="AEH978" s="2"/>
      <c r="AEI978" s="2"/>
      <c r="AEJ978" s="2"/>
      <c r="AEK978" s="2"/>
      <c r="AEL978" s="2"/>
      <c r="AEM978" s="2"/>
      <c r="AEN978" s="2"/>
      <c r="AEO978" s="2"/>
      <c r="AEP978" s="2"/>
      <c r="AEQ978" s="2"/>
      <c r="AER978" s="2"/>
      <c r="AES978" s="2"/>
      <c r="AET978" s="2"/>
      <c r="AEU978" s="2"/>
      <c r="AEV978" s="2"/>
      <c r="AEW978" s="2"/>
      <c r="AEX978" s="2"/>
      <c r="AEY978" s="2"/>
      <c r="AEZ978" s="2"/>
      <c r="AFA978" s="2"/>
      <c r="AFB978" s="2"/>
      <c r="AFC978" s="2"/>
      <c r="AFD978" s="2"/>
      <c r="AFE978" s="2"/>
      <c r="AFF978" s="2"/>
      <c r="AFG978" s="2"/>
      <c r="AFH978" s="2"/>
      <c r="AFI978" s="2"/>
      <c r="AFJ978" s="2"/>
      <c r="AFK978" s="2"/>
      <c r="AFL978" s="2"/>
      <c r="AFM978" s="2"/>
      <c r="AFN978" s="2"/>
      <c r="AFO978" s="2"/>
      <c r="AFP978" s="2"/>
      <c r="AFQ978" s="2"/>
      <c r="AFR978" s="2"/>
      <c r="AFS978" s="2"/>
      <c r="AFT978" s="2"/>
      <c r="AFU978" s="2"/>
      <c r="AFV978" s="2"/>
      <c r="AFW978" s="2"/>
      <c r="AFX978" s="2"/>
      <c r="AFY978" s="2"/>
      <c r="AFZ978" s="2"/>
      <c r="AGA978" s="2"/>
      <c r="AGB978" s="2"/>
      <c r="AGC978" s="2"/>
      <c r="AGD978" s="2"/>
      <c r="AGE978" s="2"/>
      <c r="AGF978" s="2"/>
      <c r="AGG978" s="2"/>
      <c r="AGH978" s="2"/>
      <c r="AGI978" s="2"/>
      <c r="AGJ978" s="2"/>
      <c r="AGK978" s="2"/>
      <c r="AGL978" s="2"/>
      <c r="AGM978" s="2"/>
      <c r="AGN978" s="2"/>
      <c r="AGO978" s="2"/>
      <c r="AGP978" s="2"/>
      <c r="AGQ978" s="2"/>
      <c r="AGR978" s="2"/>
      <c r="AGS978" s="2"/>
      <c r="AGT978" s="2"/>
      <c r="AGU978" s="2"/>
      <c r="AGV978" s="2"/>
      <c r="AGW978" s="2"/>
      <c r="AGX978" s="2"/>
      <c r="AGY978" s="2"/>
      <c r="AGZ978" s="2"/>
      <c r="AHA978" s="2"/>
      <c r="AHB978" s="2"/>
      <c r="AHC978" s="2"/>
      <c r="AHD978" s="2"/>
      <c r="AHE978" s="2"/>
      <c r="AHF978" s="2"/>
      <c r="AHG978" s="2"/>
      <c r="AHH978" s="2"/>
      <c r="AHI978" s="2"/>
      <c r="AHJ978" s="2"/>
      <c r="AHK978" s="2"/>
      <c r="AHL978" s="2"/>
      <c r="AHM978" s="2"/>
      <c r="AHN978" s="2"/>
      <c r="AHO978" s="2"/>
      <c r="AHP978" s="2"/>
      <c r="AHQ978" s="2"/>
      <c r="AHR978" s="2"/>
      <c r="AHS978" s="2"/>
      <c r="AHT978" s="2"/>
      <c r="AHU978" s="2"/>
      <c r="AHV978" s="2"/>
      <c r="AHW978" s="2"/>
      <c r="AHX978" s="2"/>
      <c r="AHY978" s="2"/>
      <c r="AHZ978" s="2"/>
      <c r="AIA978" s="2"/>
      <c r="AIB978" s="2"/>
      <c r="AIC978" s="2"/>
      <c r="AID978" s="2"/>
      <c r="AIE978" s="2"/>
      <c r="AIF978" s="2"/>
      <c r="AIG978" s="2"/>
      <c r="AIH978" s="2"/>
      <c r="AII978" s="2"/>
      <c r="AIJ978" s="2"/>
      <c r="AIK978" s="2"/>
      <c r="AIL978" s="2"/>
      <c r="AIM978" s="2"/>
      <c r="AIN978" s="2"/>
      <c r="AIO978" s="2"/>
      <c r="AIP978" s="2"/>
      <c r="AIQ978" s="2"/>
      <c r="AIR978" s="2"/>
      <c r="AIS978" s="2"/>
      <c r="AIT978" s="2"/>
      <c r="AIU978" s="2"/>
      <c r="AIV978" s="2"/>
      <c r="AIW978" s="2"/>
      <c r="AIX978" s="2"/>
      <c r="AIY978" s="2"/>
      <c r="AIZ978" s="2"/>
      <c r="AJA978" s="2"/>
      <c r="AJB978" s="2"/>
      <c r="AJC978" s="2"/>
      <c r="AJD978" s="2"/>
      <c r="AJE978" s="2"/>
      <c r="AJF978" s="2"/>
      <c r="AJG978" s="2"/>
      <c r="AJH978" s="2"/>
      <c r="AJI978" s="2"/>
      <c r="AJJ978" s="2"/>
      <c r="AJK978" s="2"/>
      <c r="AJL978" s="2"/>
      <c r="AJM978" s="2"/>
      <c r="AJN978" s="2"/>
      <c r="AJO978" s="2"/>
      <c r="AJP978" s="2"/>
      <c r="AJQ978" s="2"/>
      <c r="AJR978" s="2"/>
      <c r="AJS978" s="2"/>
      <c r="AJT978" s="2"/>
      <c r="AJU978" s="2"/>
      <c r="AJV978" s="2"/>
      <c r="AJW978" s="2"/>
      <c r="AJX978" s="2"/>
      <c r="AJY978" s="2"/>
      <c r="AJZ978" s="2"/>
      <c r="AKA978" s="2"/>
      <c r="AKB978" s="2"/>
      <c r="AKC978" s="2"/>
      <c r="AKD978" s="2"/>
      <c r="AKE978" s="2"/>
      <c r="AKF978" s="2"/>
      <c r="AKG978" s="2"/>
      <c r="AKH978" s="2"/>
      <c r="AKI978" s="2"/>
      <c r="AKJ978" s="2"/>
      <c r="AKK978" s="2"/>
      <c r="AKL978" s="2"/>
      <c r="AKM978" s="2"/>
      <c r="AKN978" s="2"/>
      <c r="AKO978" s="2"/>
      <c r="AKP978" s="2"/>
      <c r="AKQ978" s="2"/>
      <c r="AKR978" s="2"/>
      <c r="AKS978" s="2"/>
      <c r="AKT978" s="2"/>
      <c r="AKU978" s="2"/>
      <c r="AKV978" s="2"/>
      <c r="AKW978" s="2"/>
      <c r="AKX978" s="2"/>
      <c r="AKY978" s="2"/>
      <c r="AKZ978" s="2"/>
      <c r="ALA978" s="2"/>
      <c r="ALB978" s="2"/>
      <c r="ALC978" s="2"/>
      <c r="ALD978" s="2"/>
      <c r="ALE978" s="2"/>
      <c r="ALF978" s="2"/>
      <c r="ALG978" s="2"/>
      <c r="ALH978" s="2"/>
      <c r="ALI978" s="2"/>
      <c r="ALJ978" s="2"/>
      <c r="ALK978" s="2"/>
      <c r="ALL978" s="2"/>
      <c r="ALM978" s="2"/>
      <c r="ALN978" s="2"/>
      <c r="ALO978" s="2"/>
      <c r="ALP978" s="2"/>
      <c r="ALQ978" s="2"/>
      <c r="ALR978" s="2"/>
      <c r="ALS978" s="2"/>
      <c r="ALT978" s="2"/>
      <c r="ALU978" s="2"/>
      <c r="ALV978" s="2"/>
      <c r="ALW978" s="2"/>
      <c r="ALX978" s="2"/>
      <c r="ALY978" s="2"/>
      <c r="ALZ978" s="2"/>
      <c r="AMA978" s="2"/>
      <c r="AMB978" s="2"/>
      <c r="AMC978" s="2"/>
      <c r="AMD978" s="2"/>
      <c r="AME978" s="2"/>
      <c r="AMF978" s="2"/>
      <c r="AMG978" s="2"/>
      <c r="AMH978" s="2"/>
      <c r="AMI978" s="2"/>
      <c r="AMJ978" s="2"/>
    </row>
    <row r="979" s="1" customFormat="1" ht="27.75" customHeight="1" spans="1:102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  <c r="KE979" s="2"/>
      <c r="KF979" s="2"/>
      <c r="KG979" s="2"/>
      <c r="KH979" s="2"/>
      <c r="KI979" s="2"/>
      <c r="KJ979" s="2"/>
      <c r="KK979" s="2"/>
      <c r="KL979" s="2"/>
      <c r="KM979" s="2"/>
      <c r="KN979" s="2"/>
      <c r="KO979" s="2"/>
      <c r="KP979" s="2"/>
      <c r="KQ979" s="2"/>
      <c r="KR979" s="2"/>
      <c r="KS979" s="2"/>
      <c r="KT979" s="2"/>
      <c r="KU979" s="2"/>
      <c r="KV979" s="2"/>
      <c r="KW979" s="2"/>
      <c r="KX979" s="2"/>
      <c r="KY979" s="2"/>
      <c r="KZ979" s="2"/>
      <c r="LA979" s="2"/>
      <c r="LB979" s="2"/>
      <c r="LC979" s="2"/>
      <c r="LD979" s="2"/>
      <c r="LE979" s="2"/>
      <c r="LF979" s="2"/>
      <c r="LG979" s="2"/>
      <c r="LH979" s="2"/>
      <c r="LI979" s="2"/>
      <c r="LJ979" s="2"/>
      <c r="LK979" s="2"/>
      <c r="LL979" s="2"/>
      <c r="LM979" s="2"/>
      <c r="LN979" s="2"/>
      <c r="LO979" s="2"/>
      <c r="LP979" s="2"/>
      <c r="LQ979" s="2"/>
      <c r="LR979" s="2"/>
      <c r="LS979" s="2"/>
      <c r="LT979" s="2"/>
      <c r="LU979" s="2"/>
      <c r="LV979" s="2"/>
      <c r="LW979" s="2"/>
      <c r="LX979" s="2"/>
      <c r="LY979" s="2"/>
      <c r="LZ979" s="2"/>
      <c r="MA979" s="2"/>
      <c r="MB979" s="2"/>
      <c r="MC979" s="2"/>
      <c r="MD979" s="2"/>
      <c r="ME979" s="2"/>
      <c r="MF979" s="2"/>
      <c r="MG979" s="2"/>
      <c r="MH979" s="2"/>
      <c r="MI979" s="2"/>
      <c r="MJ979" s="2"/>
      <c r="MK979" s="2"/>
      <c r="ML979" s="2"/>
      <c r="MM979" s="2"/>
      <c r="MN979" s="2"/>
      <c r="MO979" s="2"/>
      <c r="MP979" s="2"/>
      <c r="MQ979" s="2"/>
      <c r="MR979" s="2"/>
      <c r="MS979" s="2"/>
      <c r="MT979" s="2"/>
      <c r="MU979" s="2"/>
      <c r="MV979" s="2"/>
      <c r="MW979" s="2"/>
      <c r="MX979" s="2"/>
      <c r="MY979" s="2"/>
      <c r="MZ979" s="2"/>
      <c r="NA979" s="2"/>
      <c r="NB979" s="2"/>
      <c r="NC979" s="2"/>
      <c r="ND979" s="2"/>
      <c r="NE979" s="2"/>
      <c r="NF979" s="2"/>
      <c r="NG979" s="2"/>
      <c r="NH979" s="2"/>
      <c r="NI979" s="2"/>
      <c r="NJ979" s="2"/>
      <c r="NK979" s="2"/>
      <c r="NL979" s="2"/>
      <c r="NM979" s="2"/>
      <c r="NN979" s="2"/>
      <c r="NO979" s="2"/>
      <c r="NP979" s="2"/>
      <c r="NQ979" s="2"/>
      <c r="NR979" s="2"/>
      <c r="NS979" s="2"/>
      <c r="NT979" s="2"/>
      <c r="NU979" s="2"/>
      <c r="NV979" s="2"/>
      <c r="NW979" s="2"/>
      <c r="NX979" s="2"/>
      <c r="NY979" s="2"/>
      <c r="NZ979" s="2"/>
      <c r="OA979" s="2"/>
      <c r="OB979" s="2"/>
      <c r="OC979" s="2"/>
      <c r="OD979" s="2"/>
      <c r="OE979" s="2"/>
      <c r="OF979" s="2"/>
      <c r="OG979" s="2"/>
      <c r="OH979" s="2"/>
      <c r="OI979" s="2"/>
      <c r="OJ979" s="2"/>
      <c r="OK979" s="2"/>
      <c r="OL979" s="2"/>
      <c r="OM979" s="2"/>
      <c r="ON979" s="2"/>
      <c r="OO979" s="2"/>
      <c r="OP979" s="2"/>
      <c r="OQ979" s="2"/>
      <c r="OR979" s="2"/>
      <c r="OS979" s="2"/>
      <c r="OT979" s="2"/>
      <c r="OU979" s="2"/>
      <c r="OV979" s="2"/>
      <c r="OW979" s="2"/>
      <c r="OX979" s="2"/>
      <c r="OY979" s="2"/>
      <c r="OZ979" s="2"/>
      <c r="PA979" s="2"/>
      <c r="PB979" s="2"/>
      <c r="PC979" s="2"/>
      <c r="PD979" s="2"/>
      <c r="PE979" s="2"/>
      <c r="PF979" s="2"/>
      <c r="PG979" s="2"/>
      <c r="PH979" s="2"/>
      <c r="PI979" s="2"/>
      <c r="PJ979" s="2"/>
      <c r="PK979" s="2"/>
      <c r="PL979" s="2"/>
      <c r="PM979" s="2"/>
      <c r="PN979" s="2"/>
      <c r="PO979" s="2"/>
      <c r="PP979" s="2"/>
      <c r="PQ979" s="2"/>
      <c r="PR979" s="2"/>
      <c r="PS979" s="2"/>
      <c r="PT979" s="2"/>
      <c r="PU979" s="2"/>
      <c r="PV979" s="2"/>
      <c r="PW979" s="2"/>
      <c r="PX979" s="2"/>
      <c r="PY979" s="2"/>
      <c r="PZ979" s="2"/>
      <c r="QA979" s="2"/>
      <c r="QB979" s="2"/>
      <c r="QC979" s="2"/>
      <c r="QD979" s="2"/>
      <c r="QE979" s="2"/>
      <c r="QF979" s="2"/>
      <c r="QG979" s="2"/>
      <c r="QH979" s="2"/>
      <c r="QI979" s="2"/>
      <c r="QJ979" s="2"/>
      <c r="QK979" s="2"/>
      <c r="QL979" s="2"/>
      <c r="QM979" s="2"/>
      <c r="QN979" s="2"/>
      <c r="QO979" s="2"/>
      <c r="QP979" s="2"/>
      <c r="QQ979" s="2"/>
      <c r="QR979" s="2"/>
      <c r="QS979" s="2"/>
      <c r="QT979" s="2"/>
      <c r="QU979" s="2"/>
      <c r="QV979" s="2"/>
      <c r="QW979" s="2"/>
      <c r="QX979" s="2"/>
      <c r="QY979" s="2"/>
      <c r="QZ979" s="2"/>
      <c r="RA979" s="2"/>
      <c r="RB979" s="2"/>
      <c r="RC979" s="2"/>
      <c r="RD979" s="2"/>
      <c r="RE979" s="2"/>
      <c r="RF979" s="2"/>
      <c r="RG979" s="2"/>
      <c r="RH979" s="2"/>
      <c r="RI979" s="2"/>
      <c r="RJ979" s="2"/>
      <c r="RK979" s="2"/>
      <c r="RL979" s="2"/>
      <c r="RM979" s="2"/>
      <c r="RN979" s="2"/>
      <c r="RO979" s="2"/>
      <c r="RP979" s="2"/>
      <c r="RQ979" s="2"/>
      <c r="RR979" s="2"/>
      <c r="RS979" s="2"/>
      <c r="RT979" s="2"/>
      <c r="RU979" s="2"/>
      <c r="RV979" s="2"/>
      <c r="RW979" s="2"/>
      <c r="RX979" s="2"/>
      <c r="RY979" s="2"/>
      <c r="RZ979" s="2"/>
      <c r="SA979" s="2"/>
      <c r="SB979" s="2"/>
      <c r="SC979" s="2"/>
      <c r="SD979" s="2"/>
      <c r="SE979" s="2"/>
      <c r="SF979" s="2"/>
      <c r="SG979" s="2"/>
      <c r="SH979" s="2"/>
      <c r="SI979" s="2"/>
      <c r="SJ979" s="2"/>
      <c r="SK979" s="2"/>
      <c r="SL979" s="2"/>
      <c r="SM979" s="2"/>
      <c r="SN979" s="2"/>
      <c r="SO979" s="2"/>
      <c r="SP979" s="2"/>
      <c r="SQ979" s="2"/>
      <c r="SR979" s="2"/>
      <c r="SS979" s="2"/>
      <c r="ST979" s="2"/>
      <c r="SU979" s="2"/>
      <c r="SV979" s="2"/>
      <c r="SW979" s="2"/>
      <c r="SX979" s="2"/>
      <c r="SY979" s="2"/>
      <c r="SZ979" s="2"/>
      <c r="TA979" s="2"/>
      <c r="TB979" s="2"/>
      <c r="TC979" s="2"/>
      <c r="TD979" s="2"/>
      <c r="TE979" s="2"/>
      <c r="TF979" s="2"/>
      <c r="TG979" s="2"/>
      <c r="TH979" s="2"/>
      <c r="TI979" s="2"/>
      <c r="TJ979" s="2"/>
      <c r="TK979" s="2"/>
      <c r="TL979" s="2"/>
      <c r="TM979" s="2"/>
      <c r="TN979" s="2"/>
      <c r="TO979" s="2"/>
      <c r="TP979" s="2"/>
      <c r="TQ979" s="2"/>
      <c r="TR979" s="2"/>
      <c r="TS979" s="2"/>
      <c r="TT979" s="2"/>
      <c r="TU979" s="2"/>
      <c r="TV979" s="2"/>
      <c r="TW979" s="2"/>
      <c r="TX979" s="2"/>
      <c r="TY979" s="2"/>
      <c r="TZ979" s="2"/>
      <c r="UA979" s="2"/>
      <c r="UB979" s="2"/>
      <c r="UC979" s="2"/>
      <c r="UD979" s="2"/>
      <c r="UE979" s="2"/>
      <c r="UF979" s="2"/>
      <c r="UG979" s="2"/>
      <c r="UH979" s="2"/>
      <c r="UI979" s="2"/>
      <c r="UJ979" s="2"/>
      <c r="UK979" s="2"/>
      <c r="UL979" s="2"/>
      <c r="UM979" s="2"/>
      <c r="UN979" s="2"/>
      <c r="UO979" s="2"/>
      <c r="UP979" s="2"/>
      <c r="UQ979" s="2"/>
      <c r="UR979" s="2"/>
      <c r="US979" s="2"/>
      <c r="UT979" s="2"/>
      <c r="UU979" s="2"/>
      <c r="UV979" s="2"/>
      <c r="UW979" s="2"/>
      <c r="UX979" s="2"/>
      <c r="UY979" s="2"/>
      <c r="UZ979" s="2"/>
      <c r="VA979" s="2"/>
      <c r="VB979" s="2"/>
      <c r="VC979" s="2"/>
      <c r="VD979" s="2"/>
      <c r="VE979" s="2"/>
      <c r="VF979" s="2"/>
      <c r="VG979" s="2"/>
      <c r="VH979" s="2"/>
      <c r="VI979" s="2"/>
      <c r="VJ979" s="2"/>
      <c r="VK979" s="2"/>
      <c r="VL979" s="2"/>
      <c r="VM979" s="2"/>
      <c r="VN979" s="2"/>
      <c r="VO979" s="2"/>
      <c r="VP979" s="2"/>
      <c r="VQ979" s="2"/>
      <c r="VR979" s="2"/>
      <c r="VS979" s="2"/>
      <c r="VT979" s="2"/>
      <c r="VU979" s="2"/>
      <c r="VV979" s="2"/>
      <c r="VW979" s="2"/>
      <c r="VX979" s="2"/>
      <c r="VY979" s="2"/>
      <c r="VZ979" s="2"/>
      <c r="WA979" s="2"/>
      <c r="WB979" s="2"/>
      <c r="WC979" s="2"/>
      <c r="WD979" s="2"/>
      <c r="WE979" s="2"/>
      <c r="WF979" s="2"/>
      <c r="WG979" s="2"/>
      <c r="WH979" s="2"/>
      <c r="WI979" s="2"/>
      <c r="WJ979" s="2"/>
      <c r="WK979" s="2"/>
      <c r="WL979" s="2"/>
      <c r="WM979" s="2"/>
      <c r="WN979" s="2"/>
      <c r="WO979" s="2"/>
      <c r="WP979" s="2"/>
      <c r="WQ979" s="2"/>
      <c r="WR979" s="2"/>
      <c r="WS979" s="2"/>
      <c r="WT979" s="2"/>
      <c r="WU979" s="2"/>
      <c r="WV979" s="2"/>
      <c r="WW979" s="2"/>
      <c r="WX979" s="2"/>
      <c r="WY979" s="2"/>
      <c r="WZ979" s="2"/>
      <c r="XA979" s="2"/>
      <c r="XB979" s="2"/>
      <c r="XC979" s="2"/>
      <c r="XD979" s="2"/>
      <c r="XE979" s="2"/>
      <c r="XF979" s="2"/>
      <c r="XG979" s="2"/>
      <c r="XH979" s="2"/>
      <c r="XI979" s="2"/>
      <c r="XJ979" s="2"/>
      <c r="XK979" s="2"/>
      <c r="XL979" s="2"/>
      <c r="XM979" s="2"/>
      <c r="XN979" s="2"/>
      <c r="XO979" s="2"/>
      <c r="XP979" s="2"/>
      <c r="XQ979" s="2"/>
      <c r="XR979" s="2"/>
      <c r="XS979" s="2"/>
      <c r="XT979" s="2"/>
      <c r="XU979" s="2"/>
      <c r="XV979" s="2"/>
      <c r="XW979" s="2"/>
      <c r="XX979" s="2"/>
      <c r="XY979" s="2"/>
      <c r="XZ979" s="2"/>
      <c r="YA979" s="2"/>
      <c r="YB979" s="2"/>
      <c r="YC979" s="2"/>
      <c r="YD979" s="2"/>
      <c r="YE979" s="2"/>
      <c r="YF979" s="2"/>
      <c r="YG979" s="2"/>
      <c r="YH979" s="2"/>
      <c r="YI979" s="2"/>
      <c r="YJ979" s="2"/>
      <c r="YK979" s="2"/>
      <c r="YL979" s="2"/>
      <c r="YM979" s="2"/>
      <c r="YN979" s="2"/>
      <c r="YO979" s="2"/>
      <c r="YP979" s="2"/>
      <c r="YQ979" s="2"/>
      <c r="YR979" s="2"/>
      <c r="YS979" s="2"/>
      <c r="YT979" s="2"/>
      <c r="YU979" s="2"/>
      <c r="YV979" s="2"/>
      <c r="YW979" s="2"/>
      <c r="YX979" s="2"/>
      <c r="YY979" s="2"/>
      <c r="YZ979" s="2"/>
      <c r="ZA979" s="2"/>
      <c r="ZB979" s="2"/>
      <c r="ZC979" s="2"/>
      <c r="ZD979" s="2"/>
      <c r="ZE979" s="2"/>
      <c r="ZF979" s="2"/>
      <c r="ZG979" s="2"/>
      <c r="ZH979" s="2"/>
      <c r="ZI979" s="2"/>
      <c r="ZJ979" s="2"/>
      <c r="ZK979" s="2"/>
      <c r="ZL979" s="2"/>
      <c r="ZM979" s="2"/>
      <c r="ZN979" s="2"/>
      <c r="ZO979" s="2"/>
      <c r="ZP979" s="2"/>
      <c r="ZQ979" s="2"/>
      <c r="ZR979" s="2"/>
      <c r="ZS979" s="2"/>
      <c r="ZT979" s="2"/>
      <c r="ZU979" s="2"/>
      <c r="ZV979" s="2"/>
      <c r="ZW979" s="2"/>
      <c r="ZX979" s="2"/>
      <c r="ZY979" s="2"/>
      <c r="ZZ979" s="2"/>
      <c r="AAA979" s="2"/>
      <c r="AAB979" s="2"/>
      <c r="AAC979" s="2"/>
      <c r="AAD979" s="2"/>
      <c r="AAE979" s="2"/>
      <c r="AAF979" s="2"/>
      <c r="AAG979" s="2"/>
      <c r="AAH979" s="2"/>
      <c r="AAI979" s="2"/>
      <c r="AAJ979" s="2"/>
      <c r="AAK979" s="2"/>
      <c r="AAL979" s="2"/>
      <c r="AAM979" s="2"/>
      <c r="AAN979" s="2"/>
      <c r="AAO979" s="2"/>
      <c r="AAP979" s="2"/>
      <c r="AAQ979" s="2"/>
      <c r="AAR979" s="2"/>
      <c r="AAS979" s="2"/>
      <c r="AAT979" s="2"/>
      <c r="AAU979" s="2"/>
      <c r="AAV979" s="2"/>
      <c r="AAW979" s="2"/>
      <c r="AAX979" s="2"/>
      <c r="AAY979" s="2"/>
      <c r="AAZ979" s="2"/>
      <c r="ABA979" s="2"/>
      <c r="ABB979" s="2"/>
      <c r="ABC979" s="2"/>
      <c r="ABD979" s="2"/>
      <c r="ABE979" s="2"/>
      <c r="ABF979" s="2"/>
      <c r="ABG979" s="2"/>
      <c r="ABH979" s="2"/>
      <c r="ABI979" s="2"/>
      <c r="ABJ979" s="2"/>
      <c r="ABK979" s="2"/>
      <c r="ABL979" s="2"/>
      <c r="ABM979" s="2"/>
      <c r="ABN979" s="2"/>
      <c r="ABO979" s="2"/>
      <c r="ABP979" s="2"/>
      <c r="ABQ979" s="2"/>
      <c r="ABR979" s="2"/>
      <c r="ABS979" s="2"/>
      <c r="ABT979" s="2"/>
      <c r="ABU979" s="2"/>
      <c r="ABV979" s="2"/>
      <c r="ABW979" s="2"/>
      <c r="ABX979" s="2"/>
      <c r="ABY979" s="2"/>
      <c r="ABZ979" s="2"/>
      <c r="ACA979" s="2"/>
      <c r="ACB979" s="2"/>
      <c r="ACC979" s="2"/>
      <c r="ACD979" s="2"/>
      <c r="ACE979" s="2"/>
      <c r="ACF979" s="2"/>
      <c r="ACG979" s="2"/>
      <c r="ACH979" s="2"/>
      <c r="ACI979" s="2"/>
      <c r="ACJ979" s="2"/>
      <c r="ACK979" s="2"/>
      <c r="ACL979" s="2"/>
      <c r="ACM979" s="2"/>
      <c r="ACN979" s="2"/>
      <c r="ACO979" s="2"/>
      <c r="ACP979" s="2"/>
      <c r="ACQ979" s="2"/>
      <c r="ACR979" s="2"/>
      <c r="ACS979" s="2"/>
      <c r="ACT979" s="2"/>
      <c r="ACU979" s="2"/>
      <c r="ACV979" s="2"/>
      <c r="ACW979" s="2"/>
      <c r="ACX979" s="2"/>
      <c r="ACY979" s="2"/>
      <c r="ACZ979" s="2"/>
      <c r="ADA979" s="2"/>
      <c r="ADB979" s="2"/>
      <c r="ADC979" s="2"/>
      <c r="ADD979" s="2"/>
      <c r="ADE979" s="2"/>
      <c r="ADF979" s="2"/>
      <c r="ADG979" s="2"/>
      <c r="ADH979" s="2"/>
      <c r="ADI979" s="2"/>
      <c r="ADJ979" s="2"/>
      <c r="ADK979" s="2"/>
      <c r="ADL979" s="2"/>
      <c r="ADM979" s="2"/>
      <c r="ADN979" s="2"/>
      <c r="ADO979" s="2"/>
      <c r="ADP979" s="2"/>
      <c r="ADQ979" s="2"/>
      <c r="ADR979" s="2"/>
      <c r="ADS979" s="2"/>
      <c r="ADT979" s="2"/>
      <c r="ADU979" s="2"/>
      <c r="ADV979" s="2"/>
      <c r="ADW979" s="2"/>
      <c r="ADX979" s="2"/>
      <c r="ADY979" s="2"/>
      <c r="ADZ979" s="2"/>
      <c r="AEA979" s="2"/>
      <c r="AEB979" s="2"/>
      <c r="AEC979" s="2"/>
      <c r="AED979" s="2"/>
      <c r="AEE979" s="2"/>
      <c r="AEF979" s="2"/>
      <c r="AEG979" s="2"/>
      <c r="AEH979" s="2"/>
      <c r="AEI979" s="2"/>
      <c r="AEJ979" s="2"/>
      <c r="AEK979" s="2"/>
      <c r="AEL979" s="2"/>
      <c r="AEM979" s="2"/>
      <c r="AEN979" s="2"/>
      <c r="AEO979" s="2"/>
      <c r="AEP979" s="2"/>
      <c r="AEQ979" s="2"/>
      <c r="AER979" s="2"/>
      <c r="AES979" s="2"/>
      <c r="AET979" s="2"/>
      <c r="AEU979" s="2"/>
      <c r="AEV979" s="2"/>
      <c r="AEW979" s="2"/>
      <c r="AEX979" s="2"/>
      <c r="AEY979" s="2"/>
      <c r="AEZ979" s="2"/>
      <c r="AFA979" s="2"/>
      <c r="AFB979" s="2"/>
      <c r="AFC979" s="2"/>
      <c r="AFD979" s="2"/>
      <c r="AFE979" s="2"/>
      <c r="AFF979" s="2"/>
      <c r="AFG979" s="2"/>
      <c r="AFH979" s="2"/>
      <c r="AFI979" s="2"/>
      <c r="AFJ979" s="2"/>
      <c r="AFK979" s="2"/>
      <c r="AFL979" s="2"/>
      <c r="AFM979" s="2"/>
      <c r="AFN979" s="2"/>
      <c r="AFO979" s="2"/>
      <c r="AFP979" s="2"/>
      <c r="AFQ979" s="2"/>
      <c r="AFR979" s="2"/>
      <c r="AFS979" s="2"/>
      <c r="AFT979" s="2"/>
      <c r="AFU979" s="2"/>
      <c r="AFV979" s="2"/>
      <c r="AFW979" s="2"/>
      <c r="AFX979" s="2"/>
      <c r="AFY979" s="2"/>
      <c r="AFZ979" s="2"/>
      <c r="AGA979" s="2"/>
      <c r="AGB979" s="2"/>
      <c r="AGC979" s="2"/>
      <c r="AGD979" s="2"/>
      <c r="AGE979" s="2"/>
      <c r="AGF979" s="2"/>
      <c r="AGG979" s="2"/>
      <c r="AGH979" s="2"/>
      <c r="AGI979" s="2"/>
      <c r="AGJ979" s="2"/>
      <c r="AGK979" s="2"/>
      <c r="AGL979" s="2"/>
      <c r="AGM979" s="2"/>
      <c r="AGN979" s="2"/>
      <c r="AGO979" s="2"/>
      <c r="AGP979" s="2"/>
      <c r="AGQ979" s="2"/>
      <c r="AGR979" s="2"/>
      <c r="AGS979" s="2"/>
      <c r="AGT979" s="2"/>
      <c r="AGU979" s="2"/>
      <c r="AGV979" s="2"/>
      <c r="AGW979" s="2"/>
      <c r="AGX979" s="2"/>
      <c r="AGY979" s="2"/>
      <c r="AGZ979" s="2"/>
      <c r="AHA979" s="2"/>
      <c r="AHB979" s="2"/>
      <c r="AHC979" s="2"/>
      <c r="AHD979" s="2"/>
      <c r="AHE979" s="2"/>
      <c r="AHF979" s="2"/>
      <c r="AHG979" s="2"/>
      <c r="AHH979" s="2"/>
      <c r="AHI979" s="2"/>
      <c r="AHJ979" s="2"/>
      <c r="AHK979" s="2"/>
      <c r="AHL979" s="2"/>
      <c r="AHM979" s="2"/>
      <c r="AHN979" s="2"/>
      <c r="AHO979" s="2"/>
      <c r="AHP979" s="2"/>
      <c r="AHQ979" s="2"/>
      <c r="AHR979" s="2"/>
      <c r="AHS979" s="2"/>
      <c r="AHT979" s="2"/>
      <c r="AHU979" s="2"/>
      <c r="AHV979" s="2"/>
      <c r="AHW979" s="2"/>
      <c r="AHX979" s="2"/>
      <c r="AHY979" s="2"/>
      <c r="AHZ979" s="2"/>
      <c r="AIA979" s="2"/>
      <c r="AIB979" s="2"/>
      <c r="AIC979" s="2"/>
      <c r="AID979" s="2"/>
      <c r="AIE979" s="2"/>
      <c r="AIF979" s="2"/>
      <c r="AIG979" s="2"/>
      <c r="AIH979" s="2"/>
      <c r="AII979" s="2"/>
      <c r="AIJ979" s="2"/>
      <c r="AIK979" s="2"/>
      <c r="AIL979" s="2"/>
      <c r="AIM979" s="2"/>
      <c r="AIN979" s="2"/>
      <c r="AIO979" s="2"/>
      <c r="AIP979" s="2"/>
      <c r="AIQ979" s="2"/>
      <c r="AIR979" s="2"/>
      <c r="AIS979" s="2"/>
      <c r="AIT979" s="2"/>
      <c r="AIU979" s="2"/>
      <c r="AIV979" s="2"/>
      <c r="AIW979" s="2"/>
      <c r="AIX979" s="2"/>
      <c r="AIY979" s="2"/>
      <c r="AIZ979" s="2"/>
      <c r="AJA979" s="2"/>
      <c r="AJB979" s="2"/>
      <c r="AJC979" s="2"/>
      <c r="AJD979" s="2"/>
      <c r="AJE979" s="2"/>
      <c r="AJF979" s="2"/>
      <c r="AJG979" s="2"/>
      <c r="AJH979" s="2"/>
      <c r="AJI979" s="2"/>
      <c r="AJJ979" s="2"/>
      <c r="AJK979" s="2"/>
      <c r="AJL979" s="2"/>
      <c r="AJM979" s="2"/>
      <c r="AJN979" s="2"/>
      <c r="AJO979" s="2"/>
      <c r="AJP979" s="2"/>
      <c r="AJQ979" s="2"/>
      <c r="AJR979" s="2"/>
      <c r="AJS979" s="2"/>
      <c r="AJT979" s="2"/>
      <c r="AJU979" s="2"/>
      <c r="AJV979" s="2"/>
      <c r="AJW979" s="2"/>
      <c r="AJX979" s="2"/>
      <c r="AJY979" s="2"/>
      <c r="AJZ979" s="2"/>
      <c r="AKA979" s="2"/>
      <c r="AKB979" s="2"/>
      <c r="AKC979" s="2"/>
      <c r="AKD979" s="2"/>
      <c r="AKE979" s="2"/>
      <c r="AKF979" s="2"/>
      <c r="AKG979" s="2"/>
      <c r="AKH979" s="2"/>
      <c r="AKI979" s="2"/>
      <c r="AKJ979" s="2"/>
      <c r="AKK979" s="2"/>
      <c r="AKL979" s="2"/>
      <c r="AKM979" s="2"/>
      <c r="AKN979" s="2"/>
      <c r="AKO979" s="2"/>
      <c r="AKP979" s="2"/>
      <c r="AKQ979" s="2"/>
      <c r="AKR979" s="2"/>
      <c r="AKS979" s="2"/>
      <c r="AKT979" s="2"/>
      <c r="AKU979" s="2"/>
      <c r="AKV979" s="2"/>
      <c r="AKW979" s="2"/>
      <c r="AKX979" s="2"/>
      <c r="AKY979" s="2"/>
      <c r="AKZ979" s="2"/>
      <c r="ALA979" s="2"/>
      <c r="ALB979" s="2"/>
      <c r="ALC979" s="2"/>
      <c r="ALD979" s="2"/>
      <c r="ALE979" s="2"/>
      <c r="ALF979" s="2"/>
      <c r="ALG979" s="2"/>
      <c r="ALH979" s="2"/>
      <c r="ALI979" s="2"/>
      <c r="ALJ979" s="2"/>
      <c r="ALK979" s="2"/>
      <c r="ALL979" s="2"/>
      <c r="ALM979" s="2"/>
      <c r="ALN979" s="2"/>
      <c r="ALO979" s="2"/>
      <c r="ALP979" s="2"/>
      <c r="ALQ979" s="2"/>
      <c r="ALR979" s="2"/>
      <c r="ALS979" s="2"/>
      <c r="ALT979" s="2"/>
      <c r="ALU979" s="2"/>
      <c r="ALV979" s="2"/>
      <c r="ALW979" s="2"/>
      <c r="ALX979" s="2"/>
      <c r="ALY979" s="2"/>
      <c r="ALZ979" s="2"/>
      <c r="AMA979" s="2"/>
      <c r="AMB979" s="2"/>
      <c r="AMC979" s="2"/>
      <c r="AMD979" s="2"/>
      <c r="AME979" s="2"/>
      <c r="AMF979" s="2"/>
      <c r="AMG979" s="2"/>
      <c r="AMH979" s="2"/>
      <c r="AMI979" s="2"/>
      <c r="AMJ979" s="2"/>
    </row>
    <row r="980" s="1" customFormat="1" ht="27.75" customHeight="1" spans="1:102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  <c r="KE980" s="2"/>
      <c r="KF980" s="2"/>
      <c r="KG980" s="2"/>
      <c r="KH980" s="2"/>
      <c r="KI980" s="2"/>
      <c r="KJ980" s="2"/>
      <c r="KK980" s="2"/>
      <c r="KL980" s="2"/>
      <c r="KM980" s="2"/>
      <c r="KN980" s="2"/>
      <c r="KO980" s="2"/>
      <c r="KP980" s="2"/>
      <c r="KQ980" s="2"/>
      <c r="KR980" s="2"/>
      <c r="KS980" s="2"/>
      <c r="KT980" s="2"/>
      <c r="KU980" s="2"/>
      <c r="KV980" s="2"/>
      <c r="KW980" s="2"/>
      <c r="KX980" s="2"/>
      <c r="KY980" s="2"/>
      <c r="KZ980" s="2"/>
      <c r="LA980" s="2"/>
      <c r="LB980" s="2"/>
      <c r="LC980" s="2"/>
      <c r="LD980" s="2"/>
      <c r="LE980" s="2"/>
      <c r="LF980" s="2"/>
      <c r="LG980" s="2"/>
      <c r="LH980" s="2"/>
      <c r="LI980" s="2"/>
      <c r="LJ980" s="2"/>
      <c r="LK980" s="2"/>
      <c r="LL980" s="2"/>
      <c r="LM980" s="2"/>
      <c r="LN980" s="2"/>
      <c r="LO980" s="2"/>
      <c r="LP980" s="2"/>
      <c r="LQ980" s="2"/>
      <c r="LR980" s="2"/>
      <c r="LS980" s="2"/>
      <c r="LT980" s="2"/>
      <c r="LU980" s="2"/>
      <c r="LV980" s="2"/>
      <c r="LW980" s="2"/>
      <c r="LX980" s="2"/>
      <c r="LY980" s="2"/>
      <c r="LZ980" s="2"/>
      <c r="MA980" s="2"/>
      <c r="MB980" s="2"/>
      <c r="MC980" s="2"/>
      <c r="MD980" s="2"/>
      <c r="ME980" s="2"/>
      <c r="MF980" s="2"/>
      <c r="MG980" s="2"/>
      <c r="MH980" s="2"/>
      <c r="MI980" s="2"/>
      <c r="MJ980" s="2"/>
      <c r="MK980" s="2"/>
      <c r="ML980" s="2"/>
      <c r="MM980" s="2"/>
      <c r="MN980" s="2"/>
      <c r="MO980" s="2"/>
      <c r="MP980" s="2"/>
      <c r="MQ980" s="2"/>
      <c r="MR980" s="2"/>
      <c r="MS980" s="2"/>
      <c r="MT980" s="2"/>
      <c r="MU980" s="2"/>
      <c r="MV980" s="2"/>
      <c r="MW980" s="2"/>
      <c r="MX980" s="2"/>
      <c r="MY980" s="2"/>
      <c r="MZ980" s="2"/>
      <c r="NA980" s="2"/>
      <c r="NB980" s="2"/>
      <c r="NC980" s="2"/>
      <c r="ND980" s="2"/>
      <c r="NE980" s="2"/>
      <c r="NF980" s="2"/>
      <c r="NG980" s="2"/>
      <c r="NH980" s="2"/>
      <c r="NI980" s="2"/>
      <c r="NJ980" s="2"/>
      <c r="NK980" s="2"/>
      <c r="NL980" s="2"/>
      <c r="NM980" s="2"/>
      <c r="NN980" s="2"/>
      <c r="NO980" s="2"/>
      <c r="NP980" s="2"/>
      <c r="NQ980" s="2"/>
      <c r="NR980" s="2"/>
      <c r="NS980" s="2"/>
      <c r="NT980" s="2"/>
      <c r="NU980" s="2"/>
      <c r="NV980" s="2"/>
      <c r="NW980" s="2"/>
      <c r="NX980" s="2"/>
      <c r="NY980" s="2"/>
      <c r="NZ980" s="2"/>
      <c r="OA980" s="2"/>
      <c r="OB980" s="2"/>
      <c r="OC980" s="2"/>
      <c r="OD980" s="2"/>
      <c r="OE980" s="2"/>
      <c r="OF980" s="2"/>
      <c r="OG980" s="2"/>
      <c r="OH980" s="2"/>
      <c r="OI980" s="2"/>
      <c r="OJ980" s="2"/>
      <c r="OK980" s="2"/>
      <c r="OL980" s="2"/>
      <c r="OM980" s="2"/>
      <c r="ON980" s="2"/>
      <c r="OO980" s="2"/>
      <c r="OP980" s="2"/>
      <c r="OQ980" s="2"/>
      <c r="OR980" s="2"/>
      <c r="OS980" s="2"/>
      <c r="OT980" s="2"/>
      <c r="OU980" s="2"/>
      <c r="OV980" s="2"/>
      <c r="OW980" s="2"/>
      <c r="OX980" s="2"/>
      <c r="OY980" s="2"/>
      <c r="OZ980" s="2"/>
      <c r="PA980" s="2"/>
      <c r="PB980" s="2"/>
      <c r="PC980" s="2"/>
      <c r="PD980" s="2"/>
      <c r="PE980" s="2"/>
      <c r="PF980" s="2"/>
      <c r="PG980" s="2"/>
      <c r="PH980" s="2"/>
      <c r="PI980" s="2"/>
      <c r="PJ980" s="2"/>
      <c r="PK980" s="2"/>
      <c r="PL980" s="2"/>
      <c r="PM980" s="2"/>
      <c r="PN980" s="2"/>
      <c r="PO980" s="2"/>
      <c r="PP980" s="2"/>
      <c r="PQ980" s="2"/>
      <c r="PR980" s="2"/>
      <c r="PS980" s="2"/>
      <c r="PT980" s="2"/>
      <c r="PU980" s="2"/>
      <c r="PV980" s="2"/>
      <c r="PW980" s="2"/>
      <c r="PX980" s="2"/>
      <c r="PY980" s="2"/>
      <c r="PZ980" s="2"/>
      <c r="QA980" s="2"/>
      <c r="QB980" s="2"/>
      <c r="QC980" s="2"/>
      <c r="QD980" s="2"/>
      <c r="QE980" s="2"/>
      <c r="QF980" s="2"/>
      <c r="QG980" s="2"/>
      <c r="QH980" s="2"/>
      <c r="QI980" s="2"/>
      <c r="QJ980" s="2"/>
      <c r="QK980" s="2"/>
      <c r="QL980" s="2"/>
      <c r="QM980" s="2"/>
      <c r="QN980" s="2"/>
      <c r="QO980" s="2"/>
      <c r="QP980" s="2"/>
      <c r="QQ980" s="2"/>
      <c r="QR980" s="2"/>
      <c r="QS980" s="2"/>
      <c r="QT980" s="2"/>
      <c r="QU980" s="2"/>
      <c r="QV980" s="2"/>
      <c r="QW980" s="2"/>
      <c r="QX980" s="2"/>
      <c r="QY980" s="2"/>
      <c r="QZ980" s="2"/>
      <c r="RA980" s="2"/>
      <c r="RB980" s="2"/>
      <c r="RC980" s="2"/>
      <c r="RD980" s="2"/>
      <c r="RE980" s="2"/>
      <c r="RF980" s="2"/>
      <c r="RG980" s="2"/>
      <c r="RH980" s="2"/>
      <c r="RI980" s="2"/>
      <c r="RJ980" s="2"/>
      <c r="RK980" s="2"/>
      <c r="RL980" s="2"/>
      <c r="RM980" s="2"/>
      <c r="RN980" s="2"/>
      <c r="RO980" s="2"/>
      <c r="RP980" s="2"/>
      <c r="RQ980" s="2"/>
      <c r="RR980" s="2"/>
      <c r="RS980" s="2"/>
      <c r="RT980" s="2"/>
      <c r="RU980" s="2"/>
      <c r="RV980" s="2"/>
      <c r="RW980" s="2"/>
      <c r="RX980" s="2"/>
      <c r="RY980" s="2"/>
      <c r="RZ980" s="2"/>
      <c r="SA980" s="2"/>
      <c r="SB980" s="2"/>
      <c r="SC980" s="2"/>
      <c r="SD980" s="2"/>
      <c r="SE980" s="2"/>
      <c r="SF980" s="2"/>
      <c r="SG980" s="2"/>
      <c r="SH980" s="2"/>
      <c r="SI980" s="2"/>
      <c r="SJ980" s="2"/>
      <c r="SK980" s="2"/>
      <c r="SL980" s="2"/>
      <c r="SM980" s="2"/>
      <c r="SN980" s="2"/>
      <c r="SO980" s="2"/>
      <c r="SP980" s="2"/>
      <c r="SQ980" s="2"/>
      <c r="SR980" s="2"/>
      <c r="SS980" s="2"/>
      <c r="ST980" s="2"/>
      <c r="SU980" s="2"/>
      <c r="SV980" s="2"/>
      <c r="SW980" s="2"/>
      <c r="SX980" s="2"/>
      <c r="SY980" s="2"/>
      <c r="SZ980" s="2"/>
      <c r="TA980" s="2"/>
      <c r="TB980" s="2"/>
      <c r="TC980" s="2"/>
      <c r="TD980" s="2"/>
      <c r="TE980" s="2"/>
      <c r="TF980" s="2"/>
      <c r="TG980" s="2"/>
      <c r="TH980" s="2"/>
      <c r="TI980" s="2"/>
      <c r="TJ980" s="2"/>
      <c r="TK980" s="2"/>
      <c r="TL980" s="2"/>
      <c r="TM980" s="2"/>
      <c r="TN980" s="2"/>
      <c r="TO980" s="2"/>
      <c r="TP980" s="2"/>
      <c r="TQ980" s="2"/>
      <c r="TR980" s="2"/>
      <c r="TS980" s="2"/>
      <c r="TT980" s="2"/>
      <c r="TU980" s="2"/>
      <c r="TV980" s="2"/>
      <c r="TW980" s="2"/>
      <c r="TX980" s="2"/>
      <c r="TY980" s="2"/>
      <c r="TZ980" s="2"/>
      <c r="UA980" s="2"/>
      <c r="UB980" s="2"/>
      <c r="UC980" s="2"/>
      <c r="UD980" s="2"/>
      <c r="UE980" s="2"/>
      <c r="UF980" s="2"/>
      <c r="UG980" s="2"/>
      <c r="UH980" s="2"/>
      <c r="UI980" s="2"/>
      <c r="UJ980" s="2"/>
      <c r="UK980" s="2"/>
      <c r="UL980" s="2"/>
      <c r="UM980" s="2"/>
      <c r="UN980" s="2"/>
      <c r="UO980" s="2"/>
      <c r="UP980" s="2"/>
      <c r="UQ980" s="2"/>
      <c r="UR980" s="2"/>
      <c r="US980" s="2"/>
      <c r="UT980" s="2"/>
      <c r="UU980" s="2"/>
      <c r="UV980" s="2"/>
      <c r="UW980" s="2"/>
      <c r="UX980" s="2"/>
      <c r="UY980" s="2"/>
      <c r="UZ980" s="2"/>
      <c r="VA980" s="2"/>
      <c r="VB980" s="2"/>
      <c r="VC980" s="2"/>
      <c r="VD980" s="2"/>
      <c r="VE980" s="2"/>
      <c r="VF980" s="2"/>
      <c r="VG980" s="2"/>
      <c r="VH980" s="2"/>
      <c r="VI980" s="2"/>
      <c r="VJ980" s="2"/>
      <c r="VK980" s="2"/>
      <c r="VL980" s="2"/>
      <c r="VM980" s="2"/>
      <c r="VN980" s="2"/>
      <c r="VO980" s="2"/>
      <c r="VP980" s="2"/>
      <c r="VQ980" s="2"/>
      <c r="VR980" s="2"/>
      <c r="VS980" s="2"/>
      <c r="VT980" s="2"/>
      <c r="VU980" s="2"/>
      <c r="VV980" s="2"/>
      <c r="VW980" s="2"/>
      <c r="VX980" s="2"/>
      <c r="VY980" s="2"/>
      <c r="VZ980" s="2"/>
      <c r="WA980" s="2"/>
      <c r="WB980" s="2"/>
      <c r="WC980" s="2"/>
      <c r="WD980" s="2"/>
      <c r="WE980" s="2"/>
      <c r="WF980" s="2"/>
      <c r="WG980" s="2"/>
      <c r="WH980" s="2"/>
      <c r="WI980" s="2"/>
      <c r="WJ980" s="2"/>
      <c r="WK980" s="2"/>
      <c r="WL980" s="2"/>
      <c r="WM980" s="2"/>
      <c r="WN980" s="2"/>
      <c r="WO980" s="2"/>
      <c r="WP980" s="2"/>
      <c r="WQ980" s="2"/>
      <c r="WR980" s="2"/>
      <c r="WS980" s="2"/>
      <c r="WT980" s="2"/>
      <c r="WU980" s="2"/>
      <c r="WV980" s="2"/>
      <c r="WW980" s="2"/>
      <c r="WX980" s="2"/>
      <c r="WY980" s="2"/>
      <c r="WZ980" s="2"/>
      <c r="XA980" s="2"/>
      <c r="XB980" s="2"/>
      <c r="XC980" s="2"/>
      <c r="XD980" s="2"/>
      <c r="XE980" s="2"/>
      <c r="XF980" s="2"/>
      <c r="XG980" s="2"/>
      <c r="XH980" s="2"/>
      <c r="XI980" s="2"/>
      <c r="XJ980" s="2"/>
      <c r="XK980" s="2"/>
      <c r="XL980" s="2"/>
      <c r="XM980" s="2"/>
      <c r="XN980" s="2"/>
      <c r="XO980" s="2"/>
      <c r="XP980" s="2"/>
      <c r="XQ980" s="2"/>
      <c r="XR980" s="2"/>
      <c r="XS980" s="2"/>
      <c r="XT980" s="2"/>
      <c r="XU980" s="2"/>
      <c r="XV980" s="2"/>
      <c r="XW980" s="2"/>
      <c r="XX980" s="2"/>
      <c r="XY980" s="2"/>
      <c r="XZ980" s="2"/>
      <c r="YA980" s="2"/>
      <c r="YB980" s="2"/>
      <c r="YC980" s="2"/>
      <c r="YD980" s="2"/>
      <c r="YE980" s="2"/>
      <c r="YF980" s="2"/>
      <c r="YG980" s="2"/>
      <c r="YH980" s="2"/>
      <c r="YI980" s="2"/>
      <c r="YJ980" s="2"/>
      <c r="YK980" s="2"/>
      <c r="YL980" s="2"/>
      <c r="YM980" s="2"/>
      <c r="YN980" s="2"/>
      <c r="YO980" s="2"/>
      <c r="YP980" s="2"/>
      <c r="YQ980" s="2"/>
      <c r="YR980" s="2"/>
      <c r="YS980" s="2"/>
      <c r="YT980" s="2"/>
      <c r="YU980" s="2"/>
      <c r="YV980" s="2"/>
      <c r="YW980" s="2"/>
      <c r="YX980" s="2"/>
      <c r="YY980" s="2"/>
      <c r="YZ980" s="2"/>
      <c r="ZA980" s="2"/>
      <c r="ZB980" s="2"/>
      <c r="ZC980" s="2"/>
      <c r="ZD980" s="2"/>
      <c r="ZE980" s="2"/>
      <c r="ZF980" s="2"/>
      <c r="ZG980" s="2"/>
      <c r="ZH980" s="2"/>
      <c r="ZI980" s="2"/>
      <c r="ZJ980" s="2"/>
      <c r="ZK980" s="2"/>
      <c r="ZL980" s="2"/>
      <c r="ZM980" s="2"/>
      <c r="ZN980" s="2"/>
      <c r="ZO980" s="2"/>
      <c r="ZP980" s="2"/>
      <c r="ZQ980" s="2"/>
      <c r="ZR980" s="2"/>
      <c r="ZS980" s="2"/>
      <c r="ZT980" s="2"/>
      <c r="ZU980" s="2"/>
      <c r="ZV980" s="2"/>
      <c r="ZW980" s="2"/>
      <c r="ZX980" s="2"/>
      <c r="ZY980" s="2"/>
      <c r="ZZ980" s="2"/>
      <c r="AAA980" s="2"/>
      <c r="AAB980" s="2"/>
      <c r="AAC980" s="2"/>
      <c r="AAD980" s="2"/>
      <c r="AAE980" s="2"/>
      <c r="AAF980" s="2"/>
      <c r="AAG980" s="2"/>
      <c r="AAH980" s="2"/>
      <c r="AAI980" s="2"/>
      <c r="AAJ980" s="2"/>
      <c r="AAK980" s="2"/>
      <c r="AAL980" s="2"/>
      <c r="AAM980" s="2"/>
      <c r="AAN980" s="2"/>
      <c r="AAO980" s="2"/>
      <c r="AAP980" s="2"/>
      <c r="AAQ980" s="2"/>
      <c r="AAR980" s="2"/>
      <c r="AAS980" s="2"/>
      <c r="AAT980" s="2"/>
      <c r="AAU980" s="2"/>
      <c r="AAV980" s="2"/>
      <c r="AAW980" s="2"/>
      <c r="AAX980" s="2"/>
      <c r="AAY980" s="2"/>
      <c r="AAZ980" s="2"/>
      <c r="ABA980" s="2"/>
      <c r="ABB980" s="2"/>
      <c r="ABC980" s="2"/>
      <c r="ABD980" s="2"/>
      <c r="ABE980" s="2"/>
      <c r="ABF980" s="2"/>
      <c r="ABG980" s="2"/>
      <c r="ABH980" s="2"/>
      <c r="ABI980" s="2"/>
      <c r="ABJ980" s="2"/>
      <c r="ABK980" s="2"/>
      <c r="ABL980" s="2"/>
      <c r="ABM980" s="2"/>
      <c r="ABN980" s="2"/>
      <c r="ABO980" s="2"/>
      <c r="ABP980" s="2"/>
      <c r="ABQ980" s="2"/>
      <c r="ABR980" s="2"/>
      <c r="ABS980" s="2"/>
      <c r="ABT980" s="2"/>
      <c r="ABU980" s="2"/>
      <c r="ABV980" s="2"/>
      <c r="ABW980" s="2"/>
      <c r="ABX980" s="2"/>
      <c r="ABY980" s="2"/>
      <c r="ABZ980" s="2"/>
      <c r="ACA980" s="2"/>
      <c r="ACB980" s="2"/>
      <c r="ACC980" s="2"/>
      <c r="ACD980" s="2"/>
      <c r="ACE980" s="2"/>
      <c r="ACF980" s="2"/>
      <c r="ACG980" s="2"/>
      <c r="ACH980" s="2"/>
      <c r="ACI980" s="2"/>
      <c r="ACJ980" s="2"/>
      <c r="ACK980" s="2"/>
      <c r="ACL980" s="2"/>
      <c r="ACM980" s="2"/>
      <c r="ACN980" s="2"/>
      <c r="ACO980" s="2"/>
      <c r="ACP980" s="2"/>
      <c r="ACQ980" s="2"/>
      <c r="ACR980" s="2"/>
      <c r="ACS980" s="2"/>
      <c r="ACT980" s="2"/>
      <c r="ACU980" s="2"/>
      <c r="ACV980" s="2"/>
      <c r="ACW980" s="2"/>
      <c r="ACX980" s="2"/>
      <c r="ACY980" s="2"/>
      <c r="ACZ980" s="2"/>
      <c r="ADA980" s="2"/>
      <c r="ADB980" s="2"/>
      <c r="ADC980" s="2"/>
      <c r="ADD980" s="2"/>
      <c r="ADE980" s="2"/>
      <c r="ADF980" s="2"/>
      <c r="ADG980" s="2"/>
      <c r="ADH980" s="2"/>
      <c r="ADI980" s="2"/>
      <c r="ADJ980" s="2"/>
      <c r="ADK980" s="2"/>
      <c r="ADL980" s="2"/>
      <c r="ADM980" s="2"/>
      <c r="ADN980" s="2"/>
      <c r="ADO980" s="2"/>
      <c r="ADP980" s="2"/>
      <c r="ADQ980" s="2"/>
      <c r="ADR980" s="2"/>
      <c r="ADS980" s="2"/>
      <c r="ADT980" s="2"/>
      <c r="ADU980" s="2"/>
      <c r="ADV980" s="2"/>
      <c r="ADW980" s="2"/>
      <c r="ADX980" s="2"/>
      <c r="ADY980" s="2"/>
      <c r="ADZ980" s="2"/>
      <c r="AEA980" s="2"/>
      <c r="AEB980" s="2"/>
      <c r="AEC980" s="2"/>
      <c r="AED980" s="2"/>
      <c r="AEE980" s="2"/>
      <c r="AEF980" s="2"/>
      <c r="AEG980" s="2"/>
      <c r="AEH980" s="2"/>
      <c r="AEI980" s="2"/>
      <c r="AEJ980" s="2"/>
      <c r="AEK980" s="2"/>
      <c r="AEL980" s="2"/>
      <c r="AEM980" s="2"/>
      <c r="AEN980" s="2"/>
      <c r="AEO980" s="2"/>
      <c r="AEP980" s="2"/>
      <c r="AEQ980" s="2"/>
      <c r="AER980" s="2"/>
      <c r="AES980" s="2"/>
      <c r="AET980" s="2"/>
      <c r="AEU980" s="2"/>
      <c r="AEV980" s="2"/>
      <c r="AEW980" s="2"/>
      <c r="AEX980" s="2"/>
      <c r="AEY980" s="2"/>
      <c r="AEZ980" s="2"/>
      <c r="AFA980" s="2"/>
      <c r="AFB980" s="2"/>
      <c r="AFC980" s="2"/>
      <c r="AFD980" s="2"/>
      <c r="AFE980" s="2"/>
      <c r="AFF980" s="2"/>
      <c r="AFG980" s="2"/>
      <c r="AFH980" s="2"/>
      <c r="AFI980" s="2"/>
      <c r="AFJ980" s="2"/>
      <c r="AFK980" s="2"/>
      <c r="AFL980" s="2"/>
      <c r="AFM980" s="2"/>
      <c r="AFN980" s="2"/>
      <c r="AFO980" s="2"/>
      <c r="AFP980" s="2"/>
      <c r="AFQ980" s="2"/>
      <c r="AFR980" s="2"/>
      <c r="AFS980" s="2"/>
      <c r="AFT980" s="2"/>
      <c r="AFU980" s="2"/>
      <c r="AFV980" s="2"/>
      <c r="AFW980" s="2"/>
      <c r="AFX980" s="2"/>
      <c r="AFY980" s="2"/>
      <c r="AFZ980" s="2"/>
      <c r="AGA980" s="2"/>
      <c r="AGB980" s="2"/>
      <c r="AGC980" s="2"/>
      <c r="AGD980" s="2"/>
      <c r="AGE980" s="2"/>
      <c r="AGF980" s="2"/>
      <c r="AGG980" s="2"/>
      <c r="AGH980" s="2"/>
      <c r="AGI980" s="2"/>
      <c r="AGJ980" s="2"/>
      <c r="AGK980" s="2"/>
      <c r="AGL980" s="2"/>
      <c r="AGM980" s="2"/>
      <c r="AGN980" s="2"/>
      <c r="AGO980" s="2"/>
      <c r="AGP980" s="2"/>
      <c r="AGQ980" s="2"/>
      <c r="AGR980" s="2"/>
      <c r="AGS980" s="2"/>
      <c r="AGT980" s="2"/>
      <c r="AGU980" s="2"/>
      <c r="AGV980" s="2"/>
      <c r="AGW980" s="2"/>
      <c r="AGX980" s="2"/>
      <c r="AGY980" s="2"/>
      <c r="AGZ980" s="2"/>
      <c r="AHA980" s="2"/>
      <c r="AHB980" s="2"/>
      <c r="AHC980" s="2"/>
      <c r="AHD980" s="2"/>
      <c r="AHE980" s="2"/>
      <c r="AHF980" s="2"/>
      <c r="AHG980" s="2"/>
      <c r="AHH980" s="2"/>
      <c r="AHI980" s="2"/>
      <c r="AHJ980" s="2"/>
      <c r="AHK980" s="2"/>
      <c r="AHL980" s="2"/>
      <c r="AHM980" s="2"/>
      <c r="AHN980" s="2"/>
      <c r="AHO980" s="2"/>
      <c r="AHP980" s="2"/>
      <c r="AHQ980" s="2"/>
      <c r="AHR980" s="2"/>
      <c r="AHS980" s="2"/>
      <c r="AHT980" s="2"/>
      <c r="AHU980" s="2"/>
      <c r="AHV980" s="2"/>
      <c r="AHW980" s="2"/>
      <c r="AHX980" s="2"/>
      <c r="AHY980" s="2"/>
      <c r="AHZ980" s="2"/>
      <c r="AIA980" s="2"/>
      <c r="AIB980" s="2"/>
      <c r="AIC980" s="2"/>
      <c r="AID980" s="2"/>
      <c r="AIE980" s="2"/>
      <c r="AIF980" s="2"/>
      <c r="AIG980" s="2"/>
      <c r="AIH980" s="2"/>
      <c r="AII980" s="2"/>
      <c r="AIJ980" s="2"/>
      <c r="AIK980" s="2"/>
      <c r="AIL980" s="2"/>
      <c r="AIM980" s="2"/>
      <c r="AIN980" s="2"/>
      <c r="AIO980" s="2"/>
      <c r="AIP980" s="2"/>
      <c r="AIQ980" s="2"/>
      <c r="AIR980" s="2"/>
      <c r="AIS980" s="2"/>
      <c r="AIT980" s="2"/>
      <c r="AIU980" s="2"/>
      <c r="AIV980" s="2"/>
      <c r="AIW980" s="2"/>
      <c r="AIX980" s="2"/>
      <c r="AIY980" s="2"/>
      <c r="AIZ980" s="2"/>
      <c r="AJA980" s="2"/>
      <c r="AJB980" s="2"/>
      <c r="AJC980" s="2"/>
      <c r="AJD980" s="2"/>
      <c r="AJE980" s="2"/>
      <c r="AJF980" s="2"/>
      <c r="AJG980" s="2"/>
      <c r="AJH980" s="2"/>
      <c r="AJI980" s="2"/>
      <c r="AJJ980" s="2"/>
      <c r="AJK980" s="2"/>
      <c r="AJL980" s="2"/>
      <c r="AJM980" s="2"/>
      <c r="AJN980" s="2"/>
      <c r="AJO980" s="2"/>
      <c r="AJP980" s="2"/>
      <c r="AJQ980" s="2"/>
      <c r="AJR980" s="2"/>
      <c r="AJS980" s="2"/>
      <c r="AJT980" s="2"/>
      <c r="AJU980" s="2"/>
      <c r="AJV980" s="2"/>
      <c r="AJW980" s="2"/>
      <c r="AJX980" s="2"/>
      <c r="AJY980" s="2"/>
      <c r="AJZ980" s="2"/>
      <c r="AKA980" s="2"/>
      <c r="AKB980" s="2"/>
      <c r="AKC980" s="2"/>
      <c r="AKD980" s="2"/>
      <c r="AKE980" s="2"/>
      <c r="AKF980" s="2"/>
      <c r="AKG980" s="2"/>
      <c r="AKH980" s="2"/>
      <c r="AKI980" s="2"/>
      <c r="AKJ980" s="2"/>
      <c r="AKK980" s="2"/>
      <c r="AKL980" s="2"/>
      <c r="AKM980" s="2"/>
      <c r="AKN980" s="2"/>
      <c r="AKO980" s="2"/>
      <c r="AKP980" s="2"/>
      <c r="AKQ980" s="2"/>
      <c r="AKR980" s="2"/>
      <c r="AKS980" s="2"/>
      <c r="AKT980" s="2"/>
      <c r="AKU980" s="2"/>
      <c r="AKV980" s="2"/>
      <c r="AKW980" s="2"/>
      <c r="AKX980" s="2"/>
      <c r="AKY980" s="2"/>
      <c r="AKZ980" s="2"/>
      <c r="ALA980" s="2"/>
      <c r="ALB980" s="2"/>
      <c r="ALC980" s="2"/>
      <c r="ALD980" s="2"/>
      <c r="ALE980" s="2"/>
      <c r="ALF980" s="2"/>
      <c r="ALG980" s="2"/>
      <c r="ALH980" s="2"/>
      <c r="ALI980" s="2"/>
      <c r="ALJ980" s="2"/>
      <c r="ALK980" s="2"/>
      <c r="ALL980" s="2"/>
      <c r="ALM980" s="2"/>
      <c r="ALN980" s="2"/>
      <c r="ALO980" s="2"/>
      <c r="ALP980" s="2"/>
      <c r="ALQ980" s="2"/>
      <c r="ALR980" s="2"/>
      <c r="ALS980" s="2"/>
      <c r="ALT980" s="2"/>
      <c r="ALU980" s="2"/>
      <c r="ALV980" s="2"/>
      <c r="ALW980" s="2"/>
      <c r="ALX980" s="2"/>
      <c r="ALY980" s="2"/>
      <c r="ALZ980" s="2"/>
      <c r="AMA980" s="2"/>
      <c r="AMB980" s="2"/>
      <c r="AMC980" s="2"/>
      <c r="AMD980" s="2"/>
      <c r="AME980" s="2"/>
      <c r="AMF980" s="2"/>
      <c r="AMG980" s="2"/>
      <c r="AMH980" s="2"/>
      <c r="AMI980" s="2"/>
      <c r="AMJ980" s="2"/>
    </row>
    <row r="981" s="1" customFormat="1" ht="27.75" customHeight="1" spans="1:102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  <c r="KE981" s="2"/>
      <c r="KF981" s="2"/>
      <c r="KG981" s="2"/>
      <c r="KH981" s="2"/>
      <c r="KI981" s="2"/>
      <c r="KJ981" s="2"/>
      <c r="KK981" s="2"/>
      <c r="KL981" s="2"/>
      <c r="KM981" s="2"/>
      <c r="KN981" s="2"/>
      <c r="KO981" s="2"/>
      <c r="KP981" s="2"/>
      <c r="KQ981" s="2"/>
      <c r="KR981" s="2"/>
      <c r="KS981" s="2"/>
      <c r="KT981" s="2"/>
      <c r="KU981" s="2"/>
      <c r="KV981" s="2"/>
      <c r="KW981" s="2"/>
      <c r="KX981" s="2"/>
      <c r="KY981" s="2"/>
      <c r="KZ981" s="2"/>
      <c r="LA981" s="2"/>
      <c r="LB981" s="2"/>
      <c r="LC981" s="2"/>
      <c r="LD981" s="2"/>
      <c r="LE981" s="2"/>
      <c r="LF981" s="2"/>
      <c r="LG981" s="2"/>
      <c r="LH981" s="2"/>
      <c r="LI981" s="2"/>
      <c r="LJ981" s="2"/>
      <c r="LK981" s="2"/>
      <c r="LL981" s="2"/>
      <c r="LM981" s="2"/>
      <c r="LN981" s="2"/>
      <c r="LO981" s="2"/>
      <c r="LP981" s="2"/>
      <c r="LQ981" s="2"/>
      <c r="LR981" s="2"/>
      <c r="LS981" s="2"/>
      <c r="LT981" s="2"/>
      <c r="LU981" s="2"/>
      <c r="LV981" s="2"/>
      <c r="LW981" s="2"/>
      <c r="LX981" s="2"/>
      <c r="LY981" s="2"/>
      <c r="LZ981" s="2"/>
      <c r="MA981" s="2"/>
      <c r="MB981" s="2"/>
      <c r="MC981" s="2"/>
      <c r="MD981" s="2"/>
      <c r="ME981" s="2"/>
      <c r="MF981" s="2"/>
      <c r="MG981" s="2"/>
      <c r="MH981" s="2"/>
      <c r="MI981" s="2"/>
      <c r="MJ981" s="2"/>
      <c r="MK981" s="2"/>
      <c r="ML981" s="2"/>
      <c r="MM981" s="2"/>
      <c r="MN981" s="2"/>
      <c r="MO981" s="2"/>
      <c r="MP981" s="2"/>
      <c r="MQ981" s="2"/>
      <c r="MR981" s="2"/>
      <c r="MS981" s="2"/>
      <c r="MT981" s="2"/>
      <c r="MU981" s="2"/>
      <c r="MV981" s="2"/>
      <c r="MW981" s="2"/>
      <c r="MX981" s="2"/>
      <c r="MY981" s="2"/>
      <c r="MZ981" s="2"/>
      <c r="NA981" s="2"/>
      <c r="NB981" s="2"/>
      <c r="NC981" s="2"/>
      <c r="ND981" s="2"/>
      <c r="NE981" s="2"/>
      <c r="NF981" s="2"/>
      <c r="NG981" s="2"/>
      <c r="NH981" s="2"/>
      <c r="NI981" s="2"/>
      <c r="NJ981" s="2"/>
      <c r="NK981" s="2"/>
      <c r="NL981" s="2"/>
      <c r="NM981" s="2"/>
      <c r="NN981" s="2"/>
      <c r="NO981" s="2"/>
      <c r="NP981" s="2"/>
      <c r="NQ981" s="2"/>
      <c r="NR981" s="2"/>
      <c r="NS981" s="2"/>
      <c r="NT981" s="2"/>
      <c r="NU981" s="2"/>
      <c r="NV981" s="2"/>
      <c r="NW981" s="2"/>
      <c r="NX981" s="2"/>
      <c r="NY981" s="2"/>
      <c r="NZ981" s="2"/>
      <c r="OA981" s="2"/>
      <c r="OB981" s="2"/>
      <c r="OC981" s="2"/>
      <c r="OD981" s="2"/>
      <c r="OE981" s="2"/>
      <c r="OF981" s="2"/>
      <c r="OG981" s="2"/>
      <c r="OH981" s="2"/>
      <c r="OI981" s="2"/>
      <c r="OJ981" s="2"/>
      <c r="OK981" s="2"/>
      <c r="OL981" s="2"/>
      <c r="OM981" s="2"/>
      <c r="ON981" s="2"/>
      <c r="OO981" s="2"/>
      <c r="OP981" s="2"/>
      <c r="OQ981" s="2"/>
      <c r="OR981" s="2"/>
      <c r="OS981" s="2"/>
      <c r="OT981" s="2"/>
      <c r="OU981" s="2"/>
      <c r="OV981" s="2"/>
      <c r="OW981" s="2"/>
      <c r="OX981" s="2"/>
      <c r="OY981" s="2"/>
      <c r="OZ981" s="2"/>
      <c r="PA981" s="2"/>
      <c r="PB981" s="2"/>
      <c r="PC981" s="2"/>
      <c r="PD981" s="2"/>
      <c r="PE981" s="2"/>
      <c r="PF981" s="2"/>
      <c r="PG981" s="2"/>
      <c r="PH981" s="2"/>
      <c r="PI981" s="2"/>
      <c r="PJ981" s="2"/>
      <c r="PK981" s="2"/>
      <c r="PL981" s="2"/>
      <c r="PM981" s="2"/>
      <c r="PN981" s="2"/>
      <c r="PO981" s="2"/>
      <c r="PP981" s="2"/>
      <c r="PQ981" s="2"/>
      <c r="PR981" s="2"/>
      <c r="PS981" s="2"/>
      <c r="PT981" s="2"/>
      <c r="PU981" s="2"/>
      <c r="PV981" s="2"/>
      <c r="PW981" s="2"/>
      <c r="PX981" s="2"/>
      <c r="PY981" s="2"/>
      <c r="PZ981" s="2"/>
      <c r="QA981" s="2"/>
      <c r="QB981" s="2"/>
      <c r="QC981" s="2"/>
      <c r="QD981" s="2"/>
      <c r="QE981" s="2"/>
      <c r="QF981" s="2"/>
      <c r="QG981" s="2"/>
      <c r="QH981" s="2"/>
      <c r="QI981" s="2"/>
      <c r="QJ981" s="2"/>
      <c r="QK981" s="2"/>
      <c r="QL981" s="2"/>
      <c r="QM981" s="2"/>
      <c r="QN981" s="2"/>
      <c r="QO981" s="2"/>
      <c r="QP981" s="2"/>
      <c r="QQ981" s="2"/>
      <c r="QR981" s="2"/>
      <c r="QS981" s="2"/>
      <c r="QT981" s="2"/>
      <c r="QU981" s="2"/>
      <c r="QV981" s="2"/>
      <c r="QW981" s="2"/>
      <c r="QX981" s="2"/>
      <c r="QY981" s="2"/>
      <c r="QZ981" s="2"/>
      <c r="RA981" s="2"/>
      <c r="RB981" s="2"/>
      <c r="RC981" s="2"/>
      <c r="RD981" s="2"/>
      <c r="RE981" s="2"/>
      <c r="RF981" s="2"/>
      <c r="RG981" s="2"/>
      <c r="RH981" s="2"/>
      <c r="RI981" s="2"/>
      <c r="RJ981" s="2"/>
      <c r="RK981" s="2"/>
      <c r="RL981" s="2"/>
      <c r="RM981" s="2"/>
      <c r="RN981" s="2"/>
      <c r="RO981" s="2"/>
      <c r="RP981" s="2"/>
      <c r="RQ981" s="2"/>
      <c r="RR981" s="2"/>
      <c r="RS981" s="2"/>
      <c r="RT981" s="2"/>
      <c r="RU981" s="2"/>
      <c r="RV981" s="2"/>
      <c r="RW981" s="2"/>
      <c r="RX981" s="2"/>
      <c r="RY981" s="2"/>
      <c r="RZ981" s="2"/>
      <c r="SA981" s="2"/>
      <c r="SB981" s="2"/>
      <c r="SC981" s="2"/>
      <c r="SD981" s="2"/>
      <c r="SE981" s="2"/>
      <c r="SF981" s="2"/>
      <c r="SG981" s="2"/>
      <c r="SH981" s="2"/>
      <c r="SI981" s="2"/>
      <c r="SJ981" s="2"/>
      <c r="SK981" s="2"/>
      <c r="SL981" s="2"/>
      <c r="SM981" s="2"/>
      <c r="SN981" s="2"/>
      <c r="SO981" s="2"/>
      <c r="SP981" s="2"/>
      <c r="SQ981" s="2"/>
      <c r="SR981" s="2"/>
      <c r="SS981" s="2"/>
      <c r="ST981" s="2"/>
      <c r="SU981" s="2"/>
      <c r="SV981" s="2"/>
      <c r="SW981" s="2"/>
      <c r="SX981" s="2"/>
      <c r="SY981" s="2"/>
      <c r="SZ981" s="2"/>
      <c r="TA981" s="2"/>
      <c r="TB981" s="2"/>
      <c r="TC981" s="2"/>
      <c r="TD981" s="2"/>
      <c r="TE981" s="2"/>
      <c r="TF981" s="2"/>
      <c r="TG981" s="2"/>
      <c r="TH981" s="2"/>
      <c r="TI981" s="2"/>
      <c r="TJ981" s="2"/>
      <c r="TK981" s="2"/>
      <c r="TL981" s="2"/>
      <c r="TM981" s="2"/>
      <c r="TN981" s="2"/>
      <c r="TO981" s="2"/>
      <c r="TP981" s="2"/>
      <c r="TQ981" s="2"/>
      <c r="TR981" s="2"/>
      <c r="TS981" s="2"/>
      <c r="TT981" s="2"/>
      <c r="TU981" s="2"/>
      <c r="TV981" s="2"/>
      <c r="TW981" s="2"/>
      <c r="TX981" s="2"/>
      <c r="TY981" s="2"/>
      <c r="TZ981" s="2"/>
      <c r="UA981" s="2"/>
      <c r="UB981" s="2"/>
      <c r="UC981" s="2"/>
      <c r="UD981" s="2"/>
      <c r="UE981" s="2"/>
      <c r="UF981" s="2"/>
      <c r="UG981" s="2"/>
      <c r="UH981" s="2"/>
      <c r="UI981" s="2"/>
      <c r="UJ981" s="2"/>
      <c r="UK981" s="2"/>
      <c r="UL981" s="2"/>
      <c r="UM981" s="2"/>
      <c r="UN981" s="2"/>
      <c r="UO981" s="2"/>
      <c r="UP981" s="2"/>
      <c r="UQ981" s="2"/>
      <c r="UR981" s="2"/>
      <c r="US981" s="2"/>
      <c r="UT981" s="2"/>
      <c r="UU981" s="2"/>
      <c r="UV981" s="2"/>
      <c r="UW981" s="2"/>
      <c r="UX981" s="2"/>
      <c r="UY981" s="2"/>
      <c r="UZ981" s="2"/>
      <c r="VA981" s="2"/>
      <c r="VB981" s="2"/>
      <c r="VC981" s="2"/>
      <c r="VD981" s="2"/>
      <c r="VE981" s="2"/>
      <c r="VF981" s="2"/>
      <c r="VG981" s="2"/>
      <c r="VH981" s="2"/>
      <c r="VI981" s="2"/>
      <c r="VJ981" s="2"/>
      <c r="VK981" s="2"/>
      <c r="VL981" s="2"/>
      <c r="VM981" s="2"/>
      <c r="VN981" s="2"/>
      <c r="VO981" s="2"/>
      <c r="VP981" s="2"/>
      <c r="VQ981" s="2"/>
      <c r="VR981" s="2"/>
      <c r="VS981" s="2"/>
      <c r="VT981" s="2"/>
      <c r="VU981" s="2"/>
      <c r="VV981" s="2"/>
      <c r="VW981" s="2"/>
      <c r="VX981" s="2"/>
      <c r="VY981" s="2"/>
      <c r="VZ981" s="2"/>
      <c r="WA981" s="2"/>
      <c r="WB981" s="2"/>
      <c r="WC981" s="2"/>
      <c r="WD981" s="2"/>
      <c r="WE981" s="2"/>
      <c r="WF981" s="2"/>
      <c r="WG981" s="2"/>
      <c r="WH981" s="2"/>
      <c r="WI981" s="2"/>
      <c r="WJ981" s="2"/>
      <c r="WK981" s="2"/>
      <c r="WL981" s="2"/>
      <c r="WM981" s="2"/>
      <c r="WN981" s="2"/>
      <c r="WO981" s="2"/>
      <c r="WP981" s="2"/>
      <c r="WQ981" s="2"/>
      <c r="WR981" s="2"/>
      <c r="WS981" s="2"/>
      <c r="WT981" s="2"/>
      <c r="WU981" s="2"/>
      <c r="WV981" s="2"/>
      <c r="WW981" s="2"/>
      <c r="WX981" s="2"/>
      <c r="WY981" s="2"/>
      <c r="WZ981" s="2"/>
      <c r="XA981" s="2"/>
      <c r="XB981" s="2"/>
      <c r="XC981" s="2"/>
      <c r="XD981" s="2"/>
      <c r="XE981" s="2"/>
      <c r="XF981" s="2"/>
      <c r="XG981" s="2"/>
      <c r="XH981" s="2"/>
      <c r="XI981" s="2"/>
      <c r="XJ981" s="2"/>
      <c r="XK981" s="2"/>
      <c r="XL981" s="2"/>
      <c r="XM981" s="2"/>
      <c r="XN981" s="2"/>
      <c r="XO981" s="2"/>
      <c r="XP981" s="2"/>
      <c r="XQ981" s="2"/>
      <c r="XR981" s="2"/>
      <c r="XS981" s="2"/>
      <c r="XT981" s="2"/>
      <c r="XU981" s="2"/>
      <c r="XV981" s="2"/>
      <c r="XW981" s="2"/>
      <c r="XX981" s="2"/>
      <c r="XY981" s="2"/>
      <c r="XZ981" s="2"/>
      <c r="YA981" s="2"/>
      <c r="YB981" s="2"/>
      <c r="YC981" s="2"/>
      <c r="YD981" s="2"/>
      <c r="YE981" s="2"/>
      <c r="YF981" s="2"/>
      <c r="YG981" s="2"/>
      <c r="YH981" s="2"/>
      <c r="YI981" s="2"/>
      <c r="YJ981" s="2"/>
      <c r="YK981" s="2"/>
      <c r="YL981" s="2"/>
      <c r="YM981" s="2"/>
      <c r="YN981" s="2"/>
      <c r="YO981" s="2"/>
      <c r="YP981" s="2"/>
      <c r="YQ981" s="2"/>
      <c r="YR981" s="2"/>
      <c r="YS981" s="2"/>
      <c r="YT981" s="2"/>
      <c r="YU981" s="2"/>
      <c r="YV981" s="2"/>
      <c r="YW981" s="2"/>
      <c r="YX981" s="2"/>
      <c r="YY981" s="2"/>
      <c r="YZ981" s="2"/>
      <c r="ZA981" s="2"/>
      <c r="ZB981" s="2"/>
      <c r="ZC981" s="2"/>
      <c r="ZD981" s="2"/>
      <c r="ZE981" s="2"/>
      <c r="ZF981" s="2"/>
      <c r="ZG981" s="2"/>
      <c r="ZH981" s="2"/>
      <c r="ZI981" s="2"/>
      <c r="ZJ981" s="2"/>
      <c r="ZK981" s="2"/>
      <c r="ZL981" s="2"/>
      <c r="ZM981" s="2"/>
      <c r="ZN981" s="2"/>
      <c r="ZO981" s="2"/>
      <c r="ZP981" s="2"/>
      <c r="ZQ981" s="2"/>
      <c r="ZR981" s="2"/>
      <c r="ZS981" s="2"/>
      <c r="ZT981" s="2"/>
      <c r="ZU981" s="2"/>
      <c r="ZV981" s="2"/>
      <c r="ZW981" s="2"/>
      <c r="ZX981" s="2"/>
      <c r="ZY981" s="2"/>
      <c r="ZZ981" s="2"/>
      <c r="AAA981" s="2"/>
      <c r="AAB981" s="2"/>
      <c r="AAC981" s="2"/>
      <c r="AAD981" s="2"/>
      <c r="AAE981" s="2"/>
      <c r="AAF981" s="2"/>
      <c r="AAG981" s="2"/>
      <c r="AAH981" s="2"/>
      <c r="AAI981" s="2"/>
      <c r="AAJ981" s="2"/>
      <c r="AAK981" s="2"/>
      <c r="AAL981" s="2"/>
      <c r="AAM981" s="2"/>
      <c r="AAN981" s="2"/>
      <c r="AAO981" s="2"/>
      <c r="AAP981" s="2"/>
      <c r="AAQ981" s="2"/>
      <c r="AAR981" s="2"/>
      <c r="AAS981" s="2"/>
      <c r="AAT981" s="2"/>
      <c r="AAU981" s="2"/>
      <c r="AAV981" s="2"/>
      <c r="AAW981" s="2"/>
      <c r="AAX981" s="2"/>
      <c r="AAY981" s="2"/>
      <c r="AAZ981" s="2"/>
      <c r="ABA981" s="2"/>
      <c r="ABB981" s="2"/>
      <c r="ABC981" s="2"/>
      <c r="ABD981" s="2"/>
      <c r="ABE981" s="2"/>
      <c r="ABF981" s="2"/>
      <c r="ABG981" s="2"/>
      <c r="ABH981" s="2"/>
      <c r="ABI981" s="2"/>
      <c r="ABJ981" s="2"/>
      <c r="ABK981" s="2"/>
      <c r="ABL981" s="2"/>
      <c r="ABM981" s="2"/>
      <c r="ABN981" s="2"/>
      <c r="ABO981" s="2"/>
      <c r="ABP981" s="2"/>
      <c r="ABQ981" s="2"/>
      <c r="ABR981" s="2"/>
      <c r="ABS981" s="2"/>
      <c r="ABT981" s="2"/>
      <c r="ABU981" s="2"/>
      <c r="ABV981" s="2"/>
      <c r="ABW981" s="2"/>
      <c r="ABX981" s="2"/>
      <c r="ABY981" s="2"/>
      <c r="ABZ981" s="2"/>
      <c r="ACA981" s="2"/>
      <c r="ACB981" s="2"/>
      <c r="ACC981" s="2"/>
      <c r="ACD981" s="2"/>
      <c r="ACE981" s="2"/>
      <c r="ACF981" s="2"/>
      <c r="ACG981" s="2"/>
      <c r="ACH981" s="2"/>
      <c r="ACI981" s="2"/>
      <c r="ACJ981" s="2"/>
      <c r="ACK981" s="2"/>
      <c r="ACL981" s="2"/>
      <c r="ACM981" s="2"/>
      <c r="ACN981" s="2"/>
      <c r="ACO981" s="2"/>
      <c r="ACP981" s="2"/>
      <c r="ACQ981" s="2"/>
      <c r="ACR981" s="2"/>
      <c r="ACS981" s="2"/>
      <c r="ACT981" s="2"/>
      <c r="ACU981" s="2"/>
      <c r="ACV981" s="2"/>
      <c r="ACW981" s="2"/>
      <c r="ACX981" s="2"/>
      <c r="ACY981" s="2"/>
      <c r="ACZ981" s="2"/>
      <c r="ADA981" s="2"/>
      <c r="ADB981" s="2"/>
      <c r="ADC981" s="2"/>
      <c r="ADD981" s="2"/>
      <c r="ADE981" s="2"/>
      <c r="ADF981" s="2"/>
      <c r="ADG981" s="2"/>
      <c r="ADH981" s="2"/>
      <c r="ADI981" s="2"/>
      <c r="ADJ981" s="2"/>
      <c r="ADK981" s="2"/>
      <c r="ADL981" s="2"/>
      <c r="ADM981" s="2"/>
      <c r="ADN981" s="2"/>
      <c r="ADO981" s="2"/>
      <c r="ADP981" s="2"/>
      <c r="ADQ981" s="2"/>
      <c r="ADR981" s="2"/>
      <c r="ADS981" s="2"/>
      <c r="ADT981" s="2"/>
      <c r="ADU981" s="2"/>
      <c r="ADV981" s="2"/>
      <c r="ADW981" s="2"/>
      <c r="ADX981" s="2"/>
      <c r="ADY981" s="2"/>
      <c r="ADZ981" s="2"/>
      <c r="AEA981" s="2"/>
      <c r="AEB981" s="2"/>
      <c r="AEC981" s="2"/>
      <c r="AED981" s="2"/>
      <c r="AEE981" s="2"/>
      <c r="AEF981" s="2"/>
      <c r="AEG981" s="2"/>
      <c r="AEH981" s="2"/>
      <c r="AEI981" s="2"/>
      <c r="AEJ981" s="2"/>
      <c r="AEK981" s="2"/>
      <c r="AEL981" s="2"/>
      <c r="AEM981" s="2"/>
      <c r="AEN981" s="2"/>
      <c r="AEO981" s="2"/>
      <c r="AEP981" s="2"/>
      <c r="AEQ981" s="2"/>
      <c r="AER981" s="2"/>
      <c r="AES981" s="2"/>
      <c r="AET981" s="2"/>
      <c r="AEU981" s="2"/>
      <c r="AEV981" s="2"/>
      <c r="AEW981" s="2"/>
      <c r="AEX981" s="2"/>
      <c r="AEY981" s="2"/>
      <c r="AEZ981" s="2"/>
      <c r="AFA981" s="2"/>
      <c r="AFB981" s="2"/>
      <c r="AFC981" s="2"/>
      <c r="AFD981" s="2"/>
      <c r="AFE981" s="2"/>
      <c r="AFF981" s="2"/>
      <c r="AFG981" s="2"/>
      <c r="AFH981" s="2"/>
      <c r="AFI981" s="2"/>
      <c r="AFJ981" s="2"/>
      <c r="AFK981" s="2"/>
      <c r="AFL981" s="2"/>
      <c r="AFM981" s="2"/>
      <c r="AFN981" s="2"/>
      <c r="AFO981" s="2"/>
      <c r="AFP981" s="2"/>
      <c r="AFQ981" s="2"/>
      <c r="AFR981" s="2"/>
      <c r="AFS981" s="2"/>
      <c r="AFT981" s="2"/>
      <c r="AFU981" s="2"/>
      <c r="AFV981" s="2"/>
      <c r="AFW981" s="2"/>
      <c r="AFX981" s="2"/>
      <c r="AFY981" s="2"/>
      <c r="AFZ981" s="2"/>
      <c r="AGA981" s="2"/>
      <c r="AGB981" s="2"/>
      <c r="AGC981" s="2"/>
      <c r="AGD981" s="2"/>
      <c r="AGE981" s="2"/>
      <c r="AGF981" s="2"/>
      <c r="AGG981" s="2"/>
      <c r="AGH981" s="2"/>
      <c r="AGI981" s="2"/>
      <c r="AGJ981" s="2"/>
      <c r="AGK981" s="2"/>
      <c r="AGL981" s="2"/>
      <c r="AGM981" s="2"/>
      <c r="AGN981" s="2"/>
      <c r="AGO981" s="2"/>
      <c r="AGP981" s="2"/>
      <c r="AGQ981" s="2"/>
      <c r="AGR981" s="2"/>
      <c r="AGS981" s="2"/>
      <c r="AGT981" s="2"/>
      <c r="AGU981" s="2"/>
      <c r="AGV981" s="2"/>
      <c r="AGW981" s="2"/>
      <c r="AGX981" s="2"/>
      <c r="AGY981" s="2"/>
      <c r="AGZ981" s="2"/>
      <c r="AHA981" s="2"/>
      <c r="AHB981" s="2"/>
      <c r="AHC981" s="2"/>
      <c r="AHD981" s="2"/>
      <c r="AHE981" s="2"/>
      <c r="AHF981" s="2"/>
      <c r="AHG981" s="2"/>
      <c r="AHH981" s="2"/>
      <c r="AHI981" s="2"/>
      <c r="AHJ981" s="2"/>
      <c r="AHK981" s="2"/>
      <c r="AHL981" s="2"/>
      <c r="AHM981" s="2"/>
      <c r="AHN981" s="2"/>
      <c r="AHO981" s="2"/>
      <c r="AHP981" s="2"/>
      <c r="AHQ981" s="2"/>
      <c r="AHR981" s="2"/>
      <c r="AHS981" s="2"/>
      <c r="AHT981" s="2"/>
      <c r="AHU981" s="2"/>
      <c r="AHV981" s="2"/>
      <c r="AHW981" s="2"/>
      <c r="AHX981" s="2"/>
      <c r="AHY981" s="2"/>
      <c r="AHZ981" s="2"/>
      <c r="AIA981" s="2"/>
      <c r="AIB981" s="2"/>
      <c r="AIC981" s="2"/>
      <c r="AID981" s="2"/>
      <c r="AIE981" s="2"/>
      <c r="AIF981" s="2"/>
      <c r="AIG981" s="2"/>
      <c r="AIH981" s="2"/>
      <c r="AII981" s="2"/>
      <c r="AIJ981" s="2"/>
      <c r="AIK981" s="2"/>
      <c r="AIL981" s="2"/>
      <c r="AIM981" s="2"/>
      <c r="AIN981" s="2"/>
      <c r="AIO981" s="2"/>
      <c r="AIP981" s="2"/>
      <c r="AIQ981" s="2"/>
      <c r="AIR981" s="2"/>
      <c r="AIS981" s="2"/>
      <c r="AIT981" s="2"/>
      <c r="AIU981" s="2"/>
      <c r="AIV981" s="2"/>
      <c r="AIW981" s="2"/>
      <c r="AIX981" s="2"/>
      <c r="AIY981" s="2"/>
      <c r="AIZ981" s="2"/>
      <c r="AJA981" s="2"/>
      <c r="AJB981" s="2"/>
      <c r="AJC981" s="2"/>
      <c r="AJD981" s="2"/>
      <c r="AJE981" s="2"/>
      <c r="AJF981" s="2"/>
      <c r="AJG981" s="2"/>
      <c r="AJH981" s="2"/>
      <c r="AJI981" s="2"/>
      <c r="AJJ981" s="2"/>
      <c r="AJK981" s="2"/>
      <c r="AJL981" s="2"/>
      <c r="AJM981" s="2"/>
      <c r="AJN981" s="2"/>
      <c r="AJO981" s="2"/>
      <c r="AJP981" s="2"/>
      <c r="AJQ981" s="2"/>
      <c r="AJR981" s="2"/>
      <c r="AJS981" s="2"/>
      <c r="AJT981" s="2"/>
      <c r="AJU981" s="2"/>
      <c r="AJV981" s="2"/>
      <c r="AJW981" s="2"/>
      <c r="AJX981" s="2"/>
      <c r="AJY981" s="2"/>
      <c r="AJZ981" s="2"/>
      <c r="AKA981" s="2"/>
      <c r="AKB981" s="2"/>
      <c r="AKC981" s="2"/>
      <c r="AKD981" s="2"/>
      <c r="AKE981" s="2"/>
      <c r="AKF981" s="2"/>
      <c r="AKG981" s="2"/>
      <c r="AKH981" s="2"/>
      <c r="AKI981" s="2"/>
      <c r="AKJ981" s="2"/>
      <c r="AKK981" s="2"/>
      <c r="AKL981" s="2"/>
      <c r="AKM981" s="2"/>
      <c r="AKN981" s="2"/>
      <c r="AKO981" s="2"/>
      <c r="AKP981" s="2"/>
      <c r="AKQ981" s="2"/>
      <c r="AKR981" s="2"/>
      <c r="AKS981" s="2"/>
      <c r="AKT981" s="2"/>
      <c r="AKU981" s="2"/>
      <c r="AKV981" s="2"/>
      <c r="AKW981" s="2"/>
      <c r="AKX981" s="2"/>
      <c r="AKY981" s="2"/>
      <c r="AKZ981" s="2"/>
      <c r="ALA981" s="2"/>
      <c r="ALB981" s="2"/>
      <c r="ALC981" s="2"/>
      <c r="ALD981" s="2"/>
      <c r="ALE981" s="2"/>
      <c r="ALF981" s="2"/>
      <c r="ALG981" s="2"/>
      <c r="ALH981" s="2"/>
      <c r="ALI981" s="2"/>
      <c r="ALJ981" s="2"/>
      <c r="ALK981" s="2"/>
      <c r="ALL981" s="2"/>
      <c r="ALM981" s="2"/>
      <c r="ALN981" s="2"/>
      <c r="ALO981" s="2"/>
      <c r="ALP981" s="2"/>
      <c r="ALQ981" s="2"/>
      <c r="ALR981" s="2"/>
      <c r="ALS981" s="2"/>
      <c r="ALT981" s="2"/>
      <c r="ALU981" s="2"/>
      <c r="ALV981" s="2"/>
      <c r="ALW981" s="2"/>
      <c r="ALX981" s="2"/>
      <c r="ALY981" s="2"/>
      <c r="ALZ981" s="2"/>
      <c r="AMA981" s="2"/>
      <c r="AMB981" s="2"/>
      <c r="AMC981" s="2"/>
      <c r="AMD981" s="2"/>
      <c r="AME981" s="2"/>
      <c r="AMF981" s="2"/>
      <c r="AMG981" s="2"/>
      <c r="AMH981" s="2"/>
      <c r="AMI981" s="2"/>
      <c r="AMJ981" s="2"/>
    </row>
    <row r="982" s="1" customFormat="1" ht="27.75" customHeight="1" spans="1:102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  <c r="KE982" s="2"/>
      <c r="KF982" s="2"/>
      <c r="KG982" s="2"/>
      <c r="KH982" s="2"/>
      <c r="KI982" s="2"/>
      <c r="KJ982" s="2"/>
      <c r="KK982" s="2"/>
      <c r="KL982" s="2"/>
      <c r="KM982" s="2"/>
      <c r="KN982" s="2"/>
      <c r="KO982" s="2"/>
      <c r="KP982" s="2"/>
      <c r="KQ982" s="2"/>
      <c r="KR982" s="2"/>
      <c r="KS982" s="2"/>
      <c r="KT982" s="2"/>
      <c r="KU982" s="2"/>
      <c r="KV982" s="2"/>
      <c r="KW982" s="2"/>
      <c r="KX982" s="2"/>
      <c r="KY982" s="2"/>
      <c r="KZ982" s="2"/>
      <c r="LA982" s="2"/>
      <c r="LB982" s="2"/>
      <c r="LC982" s="2"/>
      <c r="LD982" s="2"/>
      <c r="LE982" s="2"/>
      <c r="LF982" s="2"/>
      <c r="LG982" s="2"/>
      <c r="LH982" s="2"/>
      <c r="LI982" s="2"/>
      <c r="LJ982" s="2"/>
      <c r="LK982" s="2"/>
      <c r="LL982" s="2"/>
      <c r="LM982" s="2"/>
      <c r="LN982" s="2"/>
      <c r="LO982" s="2"/>
      <c r="LP982" s="2"/>
      <c r="LQ982" s="2"/>
      <c r="LR982" s="2"/>
      <c r="LS982" s="2"/>
      <c r="LT982" s="2"/>
      <c r="LU982" s="2"/>
      <c r="LV982" s="2"/>
      <c r="LW982" s="2"/>
      <c r="LX982" s="2"/>
      <c r="LY982" s="2"/>
      <c r="LZ982" s="2"/>
      <c r="MA982" s="2"/>
      <c r="MB982" s="2"/>
      <c r="MC982" s="2"/>
      <c r="MD982" s="2"/>
      <c r="ME982" s="2"/>
      <c r="MF982" s="2"/>
      <c r="MG982" s="2"/>
      <c r="MH982" s="2"/>
      <c r="MI982" s="2"/>
      <c r="MJ982" s="2"/>
      <c r="MK982" s="2"/>
      <c r="ML982" s="2"/>
      <c r="MM982" s="2"/>
      <c r="MN982" s="2"/>
      <c r="MO982" s="2"/>
      <c r="MP982" s="2"/>
      <c r="MQ982" s="2"/>
      <c r="MR982" s="2"/>
      <c r="MS982" s="2"/>
      <c r="MT982" s="2"/>
      <c r="MU982" s="2"/>
      <c r="MV982" s="2"/>
      <c r="MW982" s="2"/>
      <c r="MX982" s="2"/>
      <c r="MY982" s="2"/>
      <c r="MZ982" s="2"/>
      <c r="NA982" s="2"/>
      <c r="NB982" s="2"/>
      <c r="NC982" s="2"/>
      <c r="ND982" s="2"/>
      <c r="NE982" s="2"/>
      <c r="NF982" s="2"/>
      <c r="NG982" s="2"/>
      <c r="NH982" s="2"/>
      <c r="NI982" s="2"/>
      <c r="NJ982" s="2"/>
      <c r="NK982" s="2"/>
      <c r="NL982" s="2"/>
      <c r="NM982" s="2"/>
      <c r="NN982" s="2"/>
      <c r="NO982" s="2"/>
      <c r="NP982" s="2"/>
      <c r="NQ982" s="2"/>
      <c r="NR982" s="2"/>
      <c r="NS982" s="2"/>
      <c r="NT982" s="2"/>
      <c r="NU982" s="2"/>
      <c r="NV982" s="2"/>
      <c r="NW982" s="2"/>
      <c r="NX982" s="2"/>
      <c r="NY982" s="2"/>
      <c r="NZ982" s="2"/>
      <c r="OA982" s="2"/>
      <c r="OB982" s="2"/>
      <c r="OC982" s="2"/>
      <c r="OD982" s="2"/>
      <c r="OE982" s="2"/>
      <c r="OF982" s="2"/>
      <c r="OG982" s="2"/>
      <c r="OH982" s="2"/>
      <c r="OI982" s="2"/>
      <c r="OJ982" s="2"/>
      <c r="OK982" s="2"/>
      <c r="OL982" s="2"/>
      <c r="OM982" s="2"/>
      <c r="ON982" s="2"/>
      <c r="OO982" s="2"/>
      <c r="OP982" s="2"/>
      <c r="OQ982" s="2"/>
      <c r="OR982" s="2"/>
      <c r="OS982" s="2"/>
      <c r="OT982" s="2"/>
      <c r="OU982" s="2"/>
      <c r="OV982" s="2"/>
      <c r="OW982" s="2"/>
      <c r="OX982" s="2"/>
      <c r="OY982" s="2"/>
      <c r="OZ982" s="2"/>
      <c r="PA982" s="2"/>
      <c r="PB982" s="2"/>
      <c r="PC982" s="2"/>
      <c r="PD982" s="2"/>
      <c r="PE982" s="2"/>
      <c r="PF982" s="2"/>
      <c r="PG982" s="2"/>
      <c r="PH982" s="2"/>
      <c r="PI982" s="2"/>
      <c r="PJ982" s="2"/>
      <c r="PK982" s="2"/>
      <c r="PL982" s="2"/>
      <c r="PM982" s="2"/>
      <c r="PN982" s="2"/>
      <c r="PO982" s="2"/>
      <c r="PP982" s="2"/>
      <c r="PQ982" s="2"/>
      <c r="PR982" s="2"/>
      <c r="PS982" s="2"/>
      <c r="PT982" s="2"/>
      <c r="PU982" s="2"/>
      <c r="PV982" s="2"/>
      <c r="PW982" s="2"/>
      <c r="PX982" s="2"/>
      <c r="PY982" s="2"/>
      <c r="PZ982" s="2"/>
      <c r="QA982" s="2"/>
      <c r="QB982" s="2"/>
      <c r="QC982" s="2"/>
      <c r="QD982" s="2"/>
      <c r="QE982" s="2"/>
      <c r="QF982" s="2"/>
      <c r="QG982" s="2"/>
      <c r="QH982" s="2"/>
      <c r="QI982" s="2"/>
      <c r="QJ982" s="2"/>
      <c r="QK982" s="2"/>
      <c r="QL982" s="2"/>
      <c r="QM982" s="2"/>
      <c r="QN982" s="2"/>
      <c r="QO982" s="2"/>
      <c r="QP982" s="2"/>
      <c r="QQ982" s="2"/>
      <c r="QR982" s="2"/>
      <c r="QS982" s="2"/>
      <c r="QT982" s="2"/>
      <c r="QU982" s="2"/>
      <c r="QV982" s="2"/>
      <c r="QW982" s="2"/>
      <c r="QX982" s="2"/>
      <c r="QY982" s="2"/>
      <c r="QZ982" s="2"/>
      <c r="RA982" s="2"/>
      <c r="RB982" s="2"/>
      <c r="RC982" s="2"/>
      <c r="RD982" s="2"/>
      <c r="RE982" s="2"/>
      <c r="RF982" s="2"/>
      <c r="RG982" s="2"/>
      <c r="RH982" s="2"/>
      <c r="RI982" s="2"/>
      <c r="RJ982" s="2"/>
      <c r="RK982" s="2"/>
      <c r="RL982" s="2"/>
      <c r="RM982" s="2"/>
      <c r="RN982" s="2"/>
      <c r="RO982" s="2"/>
      <c r="RP982" s="2"/>
      <c r="RQ982" s="2"/>
      <c r="RR982" s="2"/>
      <c r="RS982" s="2"/>
      <c r="RT982" s="2"/>
      <c r="RU982" s="2"/>
      <c r="RV982" s="2"/>
      <c r="RW982" s="2"/>
      <c r="RX982" s="2"/>
      <c r="RY982" s="2"/>
      <c r="RZ982" s="2"/>
      <c r="SA982" s="2"/>
      <c r="SB982" s="2"/>
      <c r="SC982" s="2"/>
      <c r="SD982" s="2"/>
      <c r="SE982" s="2"/>
      <c r="SF982" s="2"/>
      <c r="SG982" s="2"/>
      <c r="SH982" s="2"/>
      <c r="SI982" s="2"/>
      <c r="SJ982" s="2"/>
      <c r="SK982" s="2"/>
      <c r="SL982" s="2"/>
      <c r="SM982" s="2"/>
      <c r="SN982" s="2"/>
      <c r="SO982" s="2"/>
      <c r="SP982" s="2"/>
      <c r="SQ982" s="2"/>
      <c r="SR982" s="2"/>
      <c r="SS982" s="2"/>
      <c r="ST982" s="2"/>
      <c r="SU982" s="2"/>
      <c r="SV982" s="2"/>
      <c r="SW982" s="2"/>
      <c r="SX982" s="2"/>
      <c r="SY982" s="2"/>
      <c r="SZ982" s="2"/>
      <c r="TA982" s="2"/>
      <c r="TB982" s="2"/>
      <c r="TC982" s="2"/>
      <c r="TD982" s="2"/>
      <c r="TE982" s="2"/>
      <c r="TF982" s="2"/>
      <c r="TG982" s="2"/>
      <c r="TH982" s="2"/>
      <c r="TI982" s="2"/>
      <c r="TJ982" s="2"/>
      <c r="TK982" s="2"/>
      <c r="TL982" s="2"/>
      <c r="TM982" s="2"/>
      <c r="TN982" s="2"/>
      <c r="TO982" s="2"/>
      <c r="TP982" s="2"/>
      <c r="TQ982" s="2"/>
      <c r="TR982" s="2"/>
      <c r="TS982" s="2"/>
      <c r="TT982" s="2"/>
      <c r="TU982" s="2"/>
      <c r="TV982" s="2"/>
      <c r="TW982" s="2"/>
      <c r="TX982" s="2"/>
      <c r="TY982" s="2"/>
      <c r="TZ982" s="2"/>
      <c r="UA982" s="2"/>
      <c r="UB982" s="2"/>
      <c r="UC982" s="2"/>
      <c r="UD982" s="2"/>
      <c r="UE982" s="2"/>
      <c r="UF982" s="2"/>
      <c r="UG982" s="2"/>
      <c r="UH982" s="2"/>
      <c r="UI982" s="2"/>
      <c r="UJ982" s="2"/>
      <c r="UK982" s="2"/>
      <c r="UL982" s="2"/>
      <c r="UM982" s="2"/>
      <c r="UN982" s="2"/>
      <c r="UO982" s="2"/>
      <c r="UP982" s="2"/>
      <c r="UQ982" s="2"/>
      <c r="UR982" s="2"/>
      <c r="US982" s="2"/>
      <c r="UT982" s="2"/>
      <c r="UU982" s="2"/>
      <c r="UV982" s="2"/>
      <c r="UW982" s="2"/>
      <c r="UX982" s="2"/>
      <c r="UY982" s="2"/>
      <c r="UZ982" s="2"/>
      <c r="VA982" s="2"/>
      <c r="VB982" s="2"/>
      <c r="VC982" s="2"/>
      <c r="VD982" s="2"/>
      <c r="VE982" s="2"/>
      <c r="VF982" s="2"/>
      <c r="VG982" s="2"/>
      <c r="VH982" s="2"/>
      <c r="VI982" s="2"/>
      <c r="VJ982" s="2"/>
      <c r="VK982" s="2"/>
      <c r="VL982" s="2"/>
      <c r="VM982" s="2"/>
      <c r="VN982" s="2"/>
      <c r="VO982" s="2"/>
      <c r="VP982" s="2"/>
      <c r="VQ982" s="2"/>
      <c r="VR982" s="2"/>
      <c r="VS982" s="2"/>
      <c r="VT982" s="2"/>
      <c r="VU982" s="2"/>
      <c r="VV982" s="2"/>
      <c r="VW982" s="2"/>
      <c r="VX982" s="2"/>
      <c r="VY982" s="2"/>
      <c r="VZ982" s="2"/>
      <c r="WA982" s="2"/>
      <c r="WB982" s="2"/>
      <c r="WC982" s="2"/>
      <c r="WD982" s="2"/>
      <c r="WE982" s="2"/>
      <c r="WF982" s="2"/>
      <c r="WG982" s="2"/>
      <c r="WH982" s="2"/>
      <c r="WI982" s="2"/>
      <c r="WJ982" s="2"/>
      <c r="WK982" s="2"/>
      <c r="WL982" s="2"/>
      <c r="WM982" s="2"/>
      <c r="WN982" s="2"/>
      <c r="WO982" s="2"/>
      <c r="WP982" s="2"/>
      <c r="WQ982" s="2"/>
      <c r="WR982" s="2"/>
      <c r="WS982" s="2"/>
      <c r="WT982" s="2"/>
      <c r="WU982" s="2"/>
      <c r="WV982" s="2"/>
      <c r="WW982" s="2"/>
      <c r="WX982" s="2"/>
      <c r="WY982" s="2"/>
      <c r="WZ982" s="2"/>
      <c r="XA982" s="2"/>
      <c r="XB982" s="2"/>
      <c r="XC982" s="2"/>
      <c r="XD982" s="2"/>
      <c r="XE982" s="2"/>
      <c r="XF982" s="2"/>
      <c r="XG982" s="2"/>
      <c r="XH982" s="2"/>
      <c r="XI982" s="2"/>
      <c r="XJ982" s="2"/>
      <c r="XK982" s="2"/>
      <c r="XL982" s="2"/>
      <c r="XM982" s="2"/>
      <c r="XN982" s="2"/>
      <c r="XO982" s="2"/>
      <c r="XP982" s="2"/>
      <c r="XQ982" s="2"/>
      <c r="XR982" s="2"/>
      <c r="XS982" s="2"/>
      <c r="XT982" s="2"/>
      <c r="XU982" s="2"/>
      <c r="XV982" s="2"/>
      <c r="XW982" s="2"/>
      <c r="XX982" s="2"/>
      <c r="XY982" s="2"/>
      <c r="XZ982" s="2"/>
      <c r="YA982" s="2"/>
      <c r="YB982" s="2"/>
      <c r="YC982" s="2"/>
      <c r="YD982" s="2"/>
      <c r="YE982" s="2"/>
      <c r="YF982" s="2"/>
      <c r="YG982" s="2"/>
      <c r="YH982" s="2"/>
      <c r="YI982" s="2"/>
      <c r="YJ982" s="2"/>
      <c r="YK982" s="2"/>
      <c r="YL982" s="2"/>
      <c r="YM982" s="2"/>
      <c r="YN982" s="2"/>
      <c r="YO982" s="2"/>
      <c r="YP982" s="2"/>
      <c r="YQ982" s="2"/>
      <c r="YR982" s="2"/>
      <c r="YS982" s="2"/>
      <c r="YT982" s="2"/>
      <c r="YU982" s="2"/>
      <c r="YV982" s="2"/>
      <c r="YW982" s="2"/>
      <c r="YX982" s="2"/>
      <c r="YY982" s="2"/>
      <c r="YZ982" s="2"/>
      <c r="ZA982" s="2"/>
      <c r="ZB982" s="2"/>
      <c r="ZC982" s="2"/>
      <c r="ZD982" s="2"/>
      <c r="ZE982" s="2"/>
      <c r="ZF982" s="2"/>
      <c r="ZG982" s="2"/>
      <c r="ZH982" s="2"/>
      <c r="ZI982" s="2"/>
      <c r="ZJ982" s="2"/>
      <c r="ZK982" s="2"/>
      <c r="ZL982" s="2"/>
      <c r="ZM982" s="2"/>
      <c r="ZN982" s="2"/>
      <c r="ZO982" s="2"/>
      <c r="ZP982" s="2"/>
      <c r="ZQ982" s="2"/>
      <c r="ZR982" s="2"/>
      <c r="ZS982" s="2"/>
      <c r="ZT982" s="2"/>
      <c r="ZU982" s="2"/>
      <c r="ZV982" s="2"/>
      <c r="ZW982" s="2"/>
      <c r="ZX982" s="2"/>
      <c r="ZY982" s="2"/>
      <c r="ZZ982" s="2"/>
      <c r="AAA982" s="2"/>
      <c r="AAB982" s="2"/>
      <c r="AAC982" s="2"/>
      <c r="AAD982" s="2"/>
      <c r="AAE982" s="2"/>
      <c r="AAF982" s="2"/>
      <c r="AAG982" s="2"/>
      <c r="AAH982" s="2"/>
      <c r="AAI982" s="2"/>
      <c r="AAJ982" s="2"/>
      <c r="AAK982" s="2"/>
      <c r="AAL982" s="2"/>
      <c r="AAM982" s="2"/>
      <c r="AAN982" s="2"/>
      <c r="AAO982" s="2"/>
      <c r="AAP982" s="2"/>
      <c r="AAQ982" s="2"/>
      <c r="AAR982" s="2"/>
      <c r="AAS982" s="2"/>
      <c r="AAT982" s="2"/>
      <c r="AAU982" s="2"/>
      <c r="AAV982" s="2"/>
      <c r="AAW982" s="2"/>
      <c r="AAX982" s="2"/>
      <c r="AAY982" s="2"/>
      <c r="AAZ982" s="2"/>
      <c r="ABA982" s="2"/>
      <c r="ABB982" s="2"/>
      <c r="ABC982" s="2"/>
      <c r="ABD982" s="2"/>
      <c r="ABE982" s="2"/>
      <c r="ABF982" s="2"/>
      <c r="ABG982" s="2"/>
      <c r="ABH982" s="2"/>
      <c r="ABI982" s="2"/>
      <c r="ABJ982" s="2"/>
      <c r="ABK982" s="2"/>
      <c r="ABL982" s="2"/>
      <c r="ABM982" s="2"/>
      <c r="ABN982" s="2"/>
      <c r="ABO982" s="2"/>
      <c r="ABP982" s="2"/>
      <c r="ABQ982" s="2"/>
      <c r="ABR982" s="2"/>
      <c r="ABS982" s="2"/>
      <c r="ABT982" s="2"/>
      <c r="ABU982" s="2"/>
      <c r="ABV982" s="2"/>
      <c r="ABW982" s="2"/>
      <c r="ABX982" s="2"/>
      <c r="ABY982" s="2"/>
      <c r="ABZ982" s="2"/>
      <c r="ACA982" s="2"/>
      <c r="ACB982" s="2"/>
      <c r="ACC982" s="2"/>
      <c r="ACD982" s="2"/>
      <c r="ACE982" s="2"/>
      <c r="ACF982" s="2"/>
      <c r="ACG982" s="2"/>
      <c r="ACH982" s="2"/>
      <c r="ACI982" s="2"/>
      <c r="ACJ982" s="2"/>
      <c r="ACK982" s="2"/>
      <c r="ACL982" s="2"/>
      <c r="ACM982" s="2"/>
      <c r="ACN982" s="2"/>
      <c r="ACO982" s="2"/>
      <c r="ACP982" s="2"/>
      <c r="ACQ982" s="2"/>
      <c r="ACR982" s="2"/>
      <c r="ACS982" s="2"/>
      <c r="ACT982" s="2"/>
      <c r="ACU982" s="2"/>
      <c r="ACV982" s="2"/>
      <c r="ACW982" s="2"/>
      <c r="ACX982" s="2"/>
      <c r="ACY982" s="2"/>
      <c r="ACZ982" s="2"/>
      <c r="ADA982" s="2"/>
      <c r="ADB982" s="2"/>
      <c r="ADC982" s="2"/>
      <c r="ADD982" s="2"/>
      <c r="ADE982" s="2"/>
      <c r="ADF982" s="2"/>
      <c r="ADG982" s="2"/>
      <c r="ADH982" s="2"/>
      <c r="ADI982" s="2"/>
      <c r="ADJ982" s="2"/>
      <c r="ADK982" s="2"/>
      <c r="ADL982" s="2"/>
      <c r="ADM982" s="2"/>
      <c r="ADN982" s="2"/>
      <c r="ADO982" s="2"/>
      <c r="ADP982" s="2"/>
      <c r="ADQ982" s="2"/>
      <c r="ADR982" s="2"/>
      <c r="ADS982" s="2"/>
      <c r="ADT982" s="2"/>
      <c r="ADU982" s="2"/>
      <c r="ADV982" s="2"/>
      <c r="ADW982" s="2"/>
      <c r="ADX982" s="2"/>
      <c r="ADY982" s="2"/>
      <c r="ADZ982" s="2"/>
      <c r="AEA982" s="2"/>
      <c r="AEB982" s="2"/>
      <c r="AEC982" s="2"/>
      <c r="AED982" s="2"/>
      <c r="AEE982" s="2"/>
      <c r="AEF982" s="2"/>
      <c r="AEG982" s="2"/>
      <c r="AEH982" s="2"/>
      <c r="AEI982" s="2"/>
      <c r="AEJ982" s="2"/>
      <c r="AEK982" s="2"/>
      <c r="AEL982" s="2"/>
      <c r="AEM982" s="2"/>
      <c r="AEN982" s="2"/>
      <c r="AEO982" s="2"/>
      <c r="AEP982" s="2"/>
      <c r="AEQ982" s="2"/>
      <c r="AER982" s="2"/>
      <c r="AES982" s="2"/>
      <c r="AET982" s="2"/>
      <c r="AEU982" s="2"/>
      <c r="AEV982" s="2"/>
      <c r="AEW982" s="2"/>
      <c r="AEX982" s="2"/>
      <c r="AEY982" s="2"/>
      <c r="AEZ982" s="2"/>
      <c r="AFA982" s="2"/>
      <c r="AFB982" s="2"/>
      <c r="AFC982" s="2"/>
      <c r="AFD982" s="2"/>
      <c r="AFE982" s="2"/>
      <c r="AFF982" s="2"/>
      <c r="AFG982" s="2"/>
      <c r="AFH982" s="2"/>
      <c r="AFI982" s="2"/>
      <c r="AFJ982" s="2"/>
      <c r="AFK982" s="2"/>
      <c r="AFL982" s="2"/>
      <c r="AFM982" s="2"/>
      <c r="AFN982" s="2"/>
      <c r="AFO982" s="2"/>
      <c r="AFP982" s="2"/>
      <c r="AFQ982" s="2"/>
      <c r="AFR982" s="2"/>
      <c r="AFS982" s="2"/>
      <c r="AFT982" s="2"/>
      <c r="AFU982" s="2"/>
      <c r="AFV982" s="2"/>
      <c r="AFW982" s="2"/>
      <c r="AFX982" s="2"/>
      <c r="AFY982" s="2"/>
      <c r="AFZ982" s="2"/>
      <c r="AGA982" s="2"/>
      <c r="AGB982" s="2"/>
      <c r="AGC982" s="2"/>
      <c r="AGD982" s="2"/>
      <c r="AGE982" s="2"/>
      <c r="AGF982" s="2"/>
      <c r="AGG982" s="2"/>
      <c r="AGH982" s="2"/>
      <c r="AGI982" s="2"/>
      <c r="AGJ982" s="2"/>
      <c r="AGK982" s="2"/>
      <c r="AGL982" s="2"/>
      <c r="AGM982" s="2"/>
      <c r="AGN982" s="2"/>
      <c r="AGO982" s="2"/>
      <c r="AGP982" s="2"/>
      <c r="AGQ982" s="2"/>
      <c r="AGR982" s="2"/>
      <c r="AGS982" s="2"/>
      <c r="AGT982" s="2"/>
      <c r="AGU982" s="2"/>
      <c r="AGV982" s="2"/>
      <c r="AGW982" s="2"/>
      <c r="AGX982" s="2"/>
      <c r="AGY982" s="2"/>
      <c r="AGZ982" s="2"/>
      <c r="AHA982" s="2"/>
      <c r="AHB982" s="2"/>
      <c r="AHC982" s="2"/>
      <c r="AHD982" s="2"/>
      <c r="AHE982" s="2"/>
      <c r="AHF982" s="2"/>
      <c r="AHG982" s="2"/>
      <c r="AHH982" s="2"/>
      <c r="AHI982" s="2"/>
      <c r="AHJ982" s="2"/>
      <c r="AHK982" s="2"/>
      <c r="AHL982" s="2"/>
      <c r="AHM982" s="2"/>
      <c r="AHN982" s="2"/>
      <c r="AHO982" s="2"/>
      <c r="AHP982" s="2"/>
      <c r="AHQ982" s="2"/>
      <c r="AHR982" s="2"/>
      <c r="AHS982" s="2"/>
      <c r="AHT982" s="2"/>
      <c r="AHU982" s="2"/>
      <c r="AHV982" s="2"/>
      <c r="AHW982" s="2"/>
      <c r="AHX982" s="2"/>
      <c r="AHY982" s="2"/>
      <c r="AHZ982" s="2"/>
      <c r="AIA982" s="2"/>
      <c r="AIB982" s="2"/>
      <c r="AIC982" s="2"/>
      <c r="AID982" s="2"/>
      <c r="AIE982" s="2"/>
      <c r="AIF982" s="2"/>
      <c r="AIG982" s="2"/>
      <c r="AIH982" s="2"/>
      <c r="AII982" s="2"/>
      <c r="AIJ982" s="2"/>
      <c r="AIK982" s="2"/>
      <c r="AIL982" s="2"/>
      <c r="AIM982" s="2"/>
      <c r="AIN982" s="2"/>
      <c r="AIO982" s="2"/>
      <c r="AIP982" s="2"/>
      <c r="AIQ982" s="2"/>
      <c r="AIR982" s="2"/>
      <c r="AIS982" s="2"/>
      <c r="AIT982" s="2"/>
      <c r="AIU982" s="2"/>
      <c r="AIV982" s="2"/>
      <c r="AIW982" s="2"/>
      <c r="AIX982" s="2"/>
      <c r="AIY982" s="2"/>
      <c r="AIZ982" s="2"/>
      <c r="AJA982" s="2"/>
      <c r="AJB982" s="2"/>
      <c r="AJC982" s="2"/>
      <c r="AJD982" s="2"/>
      <c r="AJE982" s="2"/>
      <c r="AJF982" s="2"/>
      <c r="AJG982" s="2"/>
      <c r="AJH982" s="2"/>
      <c r="AJI982" s="2"/>
      <c r="AJJ982" s="2"/>
      <c r="AJK982" s="2"/>
      <c r="AJL982" s="2"/>
      <c r="AJM982" s="2"/>
      <c r="AJN982" s="2"/>
      <c r="AJO982" s="2"/>
      <c r="AJP982" s="2"/>
      <c r="AJQ982" s="2"/>
      <c r="AJR982" s="2"/>
      <c r="AJS982" s="2"/>
      <c r="AJT982" s="2"/>
      <c r="AJU982" s="2"/>
      <c r="AJV982" s="2"/>
      <c r="AJW982" s="2"/>
      <c r="AJX982" s="2"/>
      <c r="AJY982" s="2"/>
      <c r="AJZ982" s="2"/>
      <c r="AKA982" s="2"/>
      <c r="AKB982" s="2"/>
      <c r="AKC982" s="2"/>
      <c r="AKD982" s="2"/>
      <c r="AKE982" s="2"/>
      <c r="AKF982" s="2"/>
      <c r="AKG982" s="2"/>
      <c r="AKH982" s="2"/>
      <c r="AKI982" s="2"/>
      <c r="AKJ982" s="2"/>
      <c r="AKK982" s="2"/>
      <c r="AKL982" s="2"/>
      <c r="AKM982" s="2"/>
      <c r="AKN982" s="2"/>
      <c r="AKO982" s="2"/>
      <c r="AKP982" s="2"/>
      <c r="AKQ982" s="2"/>
      <c r="AKR982" s="2"/>
      <c r="AKS982" s="2"/>
      <c r="AKT982" s="2"/>
      <c r="AKU982" s="2"/>
      <c r="AKV982" s="2"/>
      <c r="AKW982" s="2"/>
      <c r="AKX982" s="2"/>
      <c r="AKY982" s="2"/>
      <c r="AKZ982" s="2"/>
      <c r="ALA982" s="2"/>
      <c r="ALB982" s="2"/>
      <c r="ALC982" s="2"/>
      <c r="ALD982" s="2"/>
      <c r="ALE982" s="2"/>
      <c r="ALF982" s="2"/>
      <c r="ALG982" s="2"/>
      <c r="ALH982" s="2"/>
      <c r="ALI982" s="2"/>
      <c r="ALJ982" s="2"/>
      <c r="ALK982" s="2"/>
      <c r="ALL982" s="2"/>
      <c r="ALM982" s="2"/>
      <c r="ALN982" s="2"/>
      <c r="ALO982" s="2"/>
      <c r="ALP982" s="2"/>
      <c r="ALQ982" s="2"/>
      <c r="ALR982" s="2"/>
      <c r="ALS982" s="2"/>
      <c r="ALT982" s="2"/>
      <c r="ALU982" s="2"/>
      <c r="ALV982" s="2"/>
      <c r="ALW982" s="2"/>
      <c r="ALX982" s="2"/>
      <c r="ALY982" s="2"/>
      <c r="ALZ982" s="2"/>
      <c r="AMA982" s="2"/>
      <c r="AMB982" s="2"/>
      <c r="AMC982" s="2"/>
      <c r="AMD982" s="2"/>
      <c r="AME982" s="2"/>
      <c r="AMF982" s="2"/>
      <c r="AMG982" s="2"/>
      <c r="AMH982" s="2"/>
      <c r="AMI982" s="2"/>
      <c r="AMJ982" s="2"/>
    </row>
    <row r="983" s="1" customFormat="1" ht="27.75" customHeight="1" spans="1:102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  <c r="KE983" s="2"/>
      <c r="KF983" s="2"/>
      <c r="KG983" s="2"/>
      <c r="KH983" s="2"/>
      <c r="KI983" s="2"/>
      <c r="KJ983" s="2"/>
      <c r="KK983" s="2"/>
      <c r="KL983" s="2"/>
      <c r="KM983" s="2"/>
      <c r="KN983" s="2"/>
      <c r="KO983" s="2"/>
      <c r="KP983" s="2"/>
      <c r="KQ983" s="2"/>
      <c r="KR983" s="2"/>
      <c r="KS983" s="2"/>
      <c r="KT983" s="2"/>
      <c r="KU983" s="2"/>
      <c r="KV983" s="2"/>
      <c r="KW983" s="2"/>
      <c r="KX983" s="2"/>
      <c r="KY983" s="2"/>
      <c r="KZ983" s="2"/>
      <c r="LA983" s="2"/>
      <c r="LB983" s="2"/>
      <c r="LC983" s="2"/>
      <c r="LD983" s="2"/>
      <c r="LE983" s="2"/>
      <c r="LF983" s="2"/>
      <c r="LG983" s="2"/>
      <c r="LH983" s="2"/>
      <c r="LI983" s="2"/>
      <c r="LJ983" s="2"/>
      <c r="LK983" s="2"/>
      <c r="LL983" s="2"/>
      <c r="LM983" s="2"/>
      <c r="LN983" s="2"/>
      <c r="LO983" s="2"/>
      <c r="LP983" s="2"/>
      <c r="LQ983" s="2"/>
      <c r="LR983" s="2"/>
      <c r="LS983" s="2"/>
      <c r="LT983" s="2"/>
      <c r="LU983" s="2"/>
      <c r="LV983" s="2"/>
      <c r="LW983" s="2"/>
      <c r="LX983" s="2"/>
      <c r="LY983" s="2"/>
      <c r="LZ983" s="2"/>
      <c r="MA983" s="2"/>
      <c r="MB983" s="2"/>
      <c r="MC983" s="2"/>
      <c r="MD983" s="2"/>
      <c r="ME983" s="2"/>
      <c r="MF983" s="2"/>
      <c r="MG983" s="2"/>
      <c r="MH983" s="2"/>
      <c r="MI983" s="2"/>
      <c r="MJ983" s="2"/>
      <c r="MK983" s="2"/>
      <c r="ML983" s="2"/>
      <c r="MM983" s="2"/>
      <c r="MN983" s="2"/>
      <c r="MO983" s="2"/>
      <c r="MP983" s="2"/>
      <c r="MQ983" s="2"/>
      <c r="MR983" s="2"/>
      <c r="MS983" s="2"/>
      <c r="MT983" s="2"/>
      <c r="MU983" s="2"/>
      <c r="MV983" s="2"/>
      <c r="MW983" s="2"/>
      <c r="MX983" s="2"/>
      <c r="MY983" s="2"/>
      <c r="MZ983" s="2"/>
      <c r="NA983" s="2"/>
      <c r="NB983" s="2"/>
      <c r="NC983" s="2"/>
      <c r="ND983" s="2"/>
      <c r="NE983" s="2"/>
      <c r="NF983" s="2"/>
      <c r="NG983" s="2"/>
      <c r="NH983" s="2"/>
      <c r="NI983" s="2"/>
      <c r="NJ983" s="2"/>
      <c r="NK983" s="2"/>
      <c r="NL983" s="2"/>
      <c r="NM983" s="2"/>
      <c r="NN983" s="2"/>
      <c r="NO983" s="2"/>
      <c r="NP983" s="2"/>
      <c r="NQ983" s="2"/>
      <c r="NR983" s="2"/>
      <c r="NS983" s="2"/>
      <c r="NT983" s="2"/>
      <c r="NU983" s="2"/>
      <c r="NV983" s="2"/>
      <c r="NW983" s="2"/>
      <c r="NX983" s="2"/>
      <c r="NY983" s="2"/>
      <c r="NZ983" s="2"/>
      <c r="OA983" s="2"/>
      <c r="OB983" s="2"/>
      <c r="OC983" s="2"/>
      <c r="OD983" s="2"/>
      <c r="OE983" s="2"/>
      <c r="OF983" s="2"/>
      <c r="OG983" s="2"/>
      <c r="OH983" s="2"/>
      <c r="OI983" s="2"/>
      <c r="OJ983" s="2"/>
      <c r="OK983" s="2"/>
      <c r="OL983" s="2"/>
      <c r="OM983" s="2"/>
      <c r="ON983" s="2"/>
      <c r="OO983" s="2"/>
      <c r="OP983" s="2"/>
      <c r="OQ983" s="2"/>
      <c r="OR983" s="2"/>
      <c r="OS983" s="2"/>
      <c r="OT983" s="2"/>
      <c r="OU983" s="2"/>
      <c r="OV983" s="2"/>
      <c r="OW983" s="2"/>
      <c r="OX983" s="2"/>
      <c r="OY983" s="2"/>
      <c r="OZ983" s="2"/>
      <c r="PA983" s="2"/>
      <c r="PB983" s="2"/>
      <c r="PC983" s="2"/>
      <c r="PD983" s="2"/>
      <c r="PE983" s="2"/>
      <c r="PF983" s="2"/>
      <c r="PG983" s="2"/>
      <c r="PH983" s="2"/>
      <c r="PI983" s="2"/>
      <c r="PJ983" s="2"/>
      <c r="PK983" s="2"/>
      <c r="PL983" s="2"/>
      <c r="PM983" s="2"/>
      <c r="PN983" s="2"/>
      <c r="PO983" s="2"/>
      <c r="PP983" s="2"/>
      <c r="PQ983" s="2"/>
      <c r="PR983" s="2"/>
      <c r="PS983" s="2"/>
      <c r="PT983" s="2"/>
      <c r="PU983" s="2"/>
      <c r="PV983" s="2"/>
      <c r="PW983" s="2"/>
      <c r="PX983" s="2"/>
      <c r="PY983" s="2"/>
      <c r="PZ983" s="2"/>
      <c r="QA983" s="2"/>
      <c r="QB983" s="2"/>
      <c r="QC983" s="2"/>
      <c r="QD983" s="2"/>
      <c r="QE983" s="2"/>
      <c r="QF983" s="2"/>
      <c r="QG983" s="2"/>
      <c r="QH983" s="2"/>
      <c r="QI983" s="2"/>
      <c r="QJ983" s="2"/>
      <c r="QK983" s="2"/>
      <c r="QL983" s="2"/>
      <c r="QM983" s="2"/>
      <c r="QN983" s="2"/>
      <c r="QO983" s="2"/>
      <c r="QP983" s="2"/>
      <c r="QQ983" s="2"/>
      <c r="QR983" s="2"/>
      <c r="QS983" s="2"/>
      <c r="QT983" s="2"/>
      <c r="QU983" s="2"/>
      <c r="QV983" s="2"/>
      <c r="QW983" s="2"/>
      <c r="QX983" s="2"/>
      <c r="QY983" s="2"/>
      <c r="QZ983" s="2"/>
      <c r="RA983" s="2"/>
      <c r="RB983" s="2"/>
      <c r="RC983" s="2"/>
      <c r="RD983" s="2"/>
      <c r="RE983" s="2"/>
      <c r="RF983" s="2"/>
      <c r="RG983" s="2"/>
      <c r="RH983" s="2"/>
      <c r="RI983" s="2"/>
      <c r="RJ983" s="2"/>
      <c r="RK983" s="2"/>
      <c r="RL983" s="2"/>
      <c r="RM983" s="2"/>
      <c r="RN983" s="2"/>
      <c r="RO983" s="2"/>
      <c r="RP983" s="2"/>
      <c r="RQ983" s="2"/>
      <c r="RR983" s="2"/>
      <c r="RS983" s="2"/>
      <c r="RT983" s="2"/>
      <c r="RU983" s="2"/>
      <c r="RV983" s="2"/>
      <c r="RW983" s="2"/>
      <c r="RX983" s="2"/>
      <c r="RY983" s="2"/>
      <c r="RZ983" s="2"/>
      <c r="SA983" s="2"/>
      <c r="SB983" s="2"/>
      <c r="SC983" s="2"/>
      <c r="SD983" s="2"/>
      <c r="SE983" s="2"/>
      <c r="SF983" s="2"/>
      <c r="SG983" s="2"/>
      <c r="SH983" s="2"/>
      <c r="SI983" s="2"/>
      <c r="SJ983" s="2"/>
      <c r="SK983" s="2"/>
      <c r="SL983" s="2"/>
      <c r="SM983" s="2"/>
      <c r="SN983" s="2"/>
      <c r="SO983" s="2"/>
      <c r="SP983" s="2"/>
      <c r="SQ983" s="2"/>
      <c r="SR983" s="2"/>
      <c r="SS983" s="2"/>
      <c r="ST983" s="2"/>
      <c r="SU983" s="2"/>
      <c r="SV983" s="2"/>
      <c r="SW983" s="2"/>
      <c r="SX983" s="2"/>
      <c r="SY983" s="2"/>
      <c r="SZ983" s="2"/>
      <c r="TA983" s="2"/>
      <c r="TB983" s="2"/>
      <c r="TC983" s="2"/>
      <c r="TD983" s="2"/>
      <c r="TE983" s="2"/>
      <c r="TF983" s="2"/>
      <c r="TG983" s="2"/>
      <c r="TH983" s="2"/>
      <c r="TI983" s="2"/>
      <c r="TJ983" s="2"/>
      <c r="TK983" s="2"/>
      <c r="TL983" s="2"/>
      <c r="TM983" s="2"/>
      <c r="TN983" s="2"/>
      <c r="TO983" s="2"/>
      <c r="TP983" s="2"/>
      <c r="TQ983" s="2"/>
      <c r="TR983" s="2"/>
      <c r="TS983" s="2"/>
      <c r="TT983" s="2"/>
      <c r="TU983" s="2"/>
      <c r="TV983" s="2"/>
      <c r="TW983" s="2"/>
      <c r="TX983" s="2"/>
      <c r="TY983" s="2"/>
      <c r="TZ983" s="2"/>
      <c r="UA983" s="2"/>
      <c r="UB983" s="2"/>
      <c r="UC983" s="2"/>
      <c r="UD983" s="2"/>
      <c r="UE983" s="2"/>
      <c r="UF983" s="2"/>
      <c r="UG983" s="2"/>
      <c r="UH983" s="2"/>
      <c r="UI983" s="2"/>
      <c r="UJ983" s="2"/>
      <c r="UK983" s="2"/>
      <c r="UL983" s="2"/>
      <c r="UM983" s="2"/>
      <c r="UN983" s="2"/>
      <c r="UO983" s="2"/>
      <c r="UP983" s="2"/>
      <c r="UQ983" s="2"/>
      <c r="UR983" s="2"/>
      <c r="US983" s="2"/>
      <c r="UT983" s="2"/>
      <c r="UU983" s="2"/>
      <c r="UV983" s="2"/>
      <c r="UW983" s="2"/>
      <c r="UX983" s="2"/>
      <c r="UY983" s="2"/>
      <c r="UZ983" s="2"/>
      <c r="VA983" s="2"/>
      <c r="VB983" s="2"/>
      <c r="VC983" s="2"/>
      <c r="VD983" s="2"/>
      <c r="VE983" s="2"/>
      <c r="VF983" s="2"/>
      <c r="VG983" s="2"/>
      <c r="VH983" s="2"/>
      <c r="VI983" s="2"/>
      <c r="VJ983" s="2"/>
      <c r="VK983" s="2"/>
      <c r="VL983" s="2"/>
      <c r="VM983" s="2"/>
      <c r="VN983" s="2"/>
      <c r="VO983" s="2"/>
      <c r="VP983" s="2"/>
      <c r="VQ983" s="2"/>
      <c r="VR983" s="2"/>
      <c r="VS983" s="2"/>
      <c r="VT983" s="2"/>
      <c r="VU983" s="2"/>
      <c r="VV983" s="2"/>
      <c r="VW983" s="2"/>
      <c r="VX983" s="2"/>
      <c r="VY983" s="2"/>
      <c r="VZ983" s="2"/>
      <c r="WA983" s="2"/>
      <c r="WB983" s="2"/>
      <c r="WC983" s="2"/>
      <c r="WD983" s="2"/>
      <c r="WE983" s="2"/>
      <c r="WF983" s="2"/>
      <c r="WG983" s="2"/>
      <c r="WH983" s="2"/>
      <c r="WI983" s="2"/>
      <c r="WJ983" s="2"/>
      <c r="WK983" s="2"/>
      <c r="WL983" s="2"/>
      <c r="WM983" s="2"/>
      <c r="WN983" s="2"/>
      <c r="WO983" s="2"/>
      <c r="WP983" s="2"/>
      <c r="WQ983" s="2"/>
      <c r="WR983" s="2"/>
      <c r="WS983" s="2"/>
      <c r="WT983" s="2"/>
      <c r="WU983" s="2"/>
      <c r="WV983" s="2"/>
      <c r="WW983" s="2"/>
      <c r="WX983" s="2"/>
      <c r="WY983" s="2"/>
      <c r="WZ983" s="2"/>
      <c r="XA983" s="2"/>
      <c r="XB983" s="2"/>
      <c r="XC983" s="2"/>
      <c r="XD983" s="2"/>
      <c r="XE983" s="2"/>
      <c r="XF983" s="2"/>
      <c r="XG983" s="2"/>
      <c r="XH983" s="2"/>
      <c r="XI983" s="2"/>
      <c r="XJ983" s="2"/>
      <c r="XK983" s="2"/>
      <c r="XL983" s="2"/>
      <c r="XM983" s="2"/>
      <c r="XN983" s="2"/>
      <c r="XO983" s="2"/>
      <c r="XP983" s="2"/>
      <c r="XQ983" s="2"/>
      <c r="XR983" s="2"/>
      <c r="XS983" s="2"/>
      <c r="XT983" s="2"/>
      <c r="XU983" s="2"/>
      <c r="XV983" s="2"/>
      <c r="XW983" s="2"/>
      <c r="XX983" s="2"/>
      <c r="XY983" s="2"/>
      <c r="XZ983" s="2"/>
      <c r="YA983" s="2"/>
      <c r="YB983" s="2"/>
      <c r="YC983" s="2"/>
      <c r="YD983" s="2"/>
      <c r="YE983" s="2"/>
      <c r="YF983" s="2"/>
      <c r="YG983" s="2"/>
      <c r="YH983" s="2"/>
      <c r="YI983" s="2"/>
      <c r="YJ983" s="2"/>
      <c r="YK983" s="2"/>
      <c r="YL983" s="2"/>
      <c r="YM983" s="2"/>
      <c r="YN983" s="2"/>
      <c r="YO983" s="2"/>
      <c r="YP983" s="2"/>
      <c r="YQ983" s="2"/>
      <c r="YR983" s="2"/>
      <c r="YS983" s="2"/>
      <c r="YT983" s="2"/>
      <c r="YU983" s="2"/>
      <c r="YV983" s="2"/>
      <c r="YW983" s="2"/>
      <c r="YX983" s="2"/>
      <c r="YY983" s="2"/>
      <c r="YZ983" s="2"/>
      <c r="ZA983" s="2"/>
      <c r="ZB983" s="2"/>
      <c r="ZC983" s="2"/>
      <c r="ZD983" s="2"/>
      <c r="ZE983" s="2"/>
      <c r="ZF983" s="2"/>
      <c r="ZG983" s="2"/>
      <c r="ZH983" s="2"/>
      <c r="ZI983" s="2"/>
      <c r="ZJ983" s="2"/>
      <c r="ZK983" s="2"/>
      <c r="ZL983" s="2"/>
      <c r="ZM983" s="2"/>
      <c r="ZN983" s="2"/>
      <c r="ZO983" s="2"/>
      <c r="ZP983" s="2"/>
      <c r="ZQ983" s="2"/>
      <c r="ZR983" s="2"/>
      <c r="ZS983" s="2"/>
      <c r="ZT983" s="2"/>
      <c r="ZU983" s="2"/>
      <c r="ZV983" s="2"/>
      <c r="ZW983" s="2"/>
      <c r="ZX983" s="2"/>
      <c r="ZY983" s="2"/>
      <c r="ZZ983" s="2"/>
      <c r="AAA983" s="2"/>
      <c r="AAB983" s="2"/>
      <c r="AAC983" s="2"/>
      <c r="AAD983" s="2"/>
      <c r="AAE983" s="2"/>
      <c r="AAF983" s="2"/>
      <c r="AAG983" s="2"/>
      <c r="AAH983" s="2"/>
      <c r="AAI983" s="2"/>
      <c r="AAJ983" s="2"/>
      <c r="AAK983" s="2"/>
      <c r="AAL983" s="2"/>
      <c r="AAM983" s="2"/>
      <c r="AAN983" s="2"/>
      <c r="AAO983" s="2"/>
      <c r="AAP983" s="2"/>
      <c r="AAQ983" s="2"/>
      <c r="AAR983" s="2"/>
      <c r="AAS983" s="2"/>
      <c r="AAT983" s="2"/>
      <c r="AAU983" s="2"/>
      <c r="AAV983" s="2"/>
      <c r="AAW983" s="2"/>
      <c r="AAX983" s="2"/>
      <c r="AAY983" s="2"/>
      <c r="AAZ983" s="2"/>
      <c r="ABA983" s="2"/>
      <c r="ABB983" s="2"/>
      <c r="ABC983" s="2"/>
      <c r="ABD983" s="2"/>
      <c r="ABE983" s="2"/>
      <c r="ABF983" s="2"/>
      <c r="ABG983" s="2"/>
      <c r="ABH983" s="2"/>
      <c r="ABI983" s="2"/>
      <c r="ABJ983" s="2"/>
      <c r="ABK983" s="2"/>
      <c r="ABL983" s="2"/>
      <c r="ABM983" s="2"/>
      <c r="ABN983" s="2"/>
      <c r="ABO983" s="2"/>
      <c r="ABP983" s="2"/>
      <c r="ABQ983" s="2"/>
      <c r="ABR983" s="2"/>
      <c r="ABS983" s="2"/>
      <c r="ABT983" s="2"/>
      <c r="ABU983" s="2"/>
      <c r="ABV983" s="2"/>
      <c r="ABW983" s="2"/>
      <c r="ABX983" s="2"/>
      <c r="ABY983" s="2"/>
      <c r="ABZ983" s="2"/>
      <c r="ACA983" s="2"/>
      <c r="ACB983" s="2"/>
      <c r="ACC983" s="2"/>
      <c r="ACD983" s="2"/>
      <c r="ACE983" s="2"/>
      <c r="ACF983" s="2"/>
      <c r="ACG983" s="2"/>
      <c r="ACH983" s="2"/>
      <c r="ACI983" s="2"/>
      <c r="ACJ983" s="2"/>
      <c r="ACK983" s="2"/>
      <c r="ACL983" s="2"/>
      <c r="ACM983" s="2"/>
      <c r="ACN983" s="2"/>
      <c r="ACO983" s="2"/>
      <c r="ACP983" s="2"/>
      <c r="ACQ983" s="2"/>
      <c r="ACR983" s="2"/>
      <c r="ACS983" s="2"/>
      <c r="ACT983" s="2"/>
      <c r="ACU983" s="2"/>
      <c r="ACV983" s="2"/>
      <c r="ACW983" s="2"/>
      <c r="ACX983" s="2"/>
      <c r="ACY983" s="2"/>
      <c r="ACZ983" s="2"/>
      <c r="ADA983" s="2"/>
      <c r="ADB983" s="2"/>
      <c r="ADC983" s="2"/>
      <c r="ADD983" s="2"/>
      <c r="ADE983" s="2"/>
      <c r="ADF983" s="2"/>
      <c r="ADG983" s="2"/>
      <c r="ADH983" s="2"/>
      <c r="ADI983" s="2"/>
      <c r="ADJ983" s="2"/>
      <c r="ADK983" s="2"/>
      <c r="ADL983" s="2"/>
      <c r="ADM983" s="2"/>
      <c r="ADN983" s="2"/>
      <c r="ADO983" s="2"/>
      <c r="ADP983" s="2"/>
      <c r="ADQ983" s="2"/>
      <c r="ADR983" s="2"/>
      <c r="ADS983" s="2"/>
      <c r="ADT983" s="2"/>
      <c r="ADU983" s="2"/>
      <c r="ADV983" s="2"/>
      <c r="ADW983" s="2"/>
      <c r="ADX983" s="2"/>
      <c r="ADY983" s="2"/>
      <c r="ADZ983" s="2"/>
      <c r="AEA983" s="2"/>
      <c r="AEB983" s="2"/>
      <c r="AEC983" s="2"/>
      <c r="AED983" s="2"/>
      <c r="AEE983" s="2"/>
      <c r="AEF983" s="2"/>
      <c r="AEG983" s="2"/>
      <c r="AEH983" s="2"/>
      <c r="AEI983" s="2"/>
      <c r="AEJ983" s="2"/>
      <c r="AEK983" s="2"/>
      <c r="AEL983" s="2"/>
      <c r="AEM983" s="2"/>
      <c r="AEN983" s="2"/>
      <c r="AEO983" s="2"/>
      <c r="AEP983" s="2"/>
      <c r="AEQ983" s="2"/>
      <c r="AER983" s="2"/>
      <c r="AES983" s="2"/>
      <c r="AET983" s="2"/>
      <c r="AEU983" s="2"/>
      <c r="AEV983" s="2"/>
      <c r="AEW983" s="2"/>
      <c r="AEX983" s="2"/>
      <c r="AEY983" s="2"/>
      <c r="AEZ983" s="2"/>
      <c r="AFA983" s="2"/>
      <c r="AFB983" s="2"/>
      <c r="AFC983" s="2"/>
      <c r="AFD983" s="2"/>
      <c r="AFE983" s="2"/>
      <c r="AFF983" s="2"/>
      <c r="AFG983" s="2"/>
      <c r="AFH983" s="2"/>
      <c r="AFI983" s="2"/>
      <c r="AFJ983" s="2"/>
      <c r="AFK983" s="2"/>
      <c r="AFL983" s="2"/>
      <c r="AFM983" s="2"/>
      <c r="AFN983" s="2"/>
      <c r="AFO983" s="2"/>
      <c r="AFP983" s="2"/>
      <c r="AFQ983" s="2"/>
      <c r="AFR983" s="2"/>
      <c r="AFS983" s="2"/>
      <c r="AFT983" s="2"/>
      <c r="AFU983" s="2"/>
      <c r="AFV983" s="2"/>
      <c r="AFW983" s="2"/>
      <c r="AFX983" s="2"/>
      <c r="AFY983" s="2"/>
      <c r="AFZ983" s="2"/>
      <c r="AGA983" s="2"/>
      <c r="AGB983" s="2"/>
      <c r="AGC983" s="2"/>
      <c r="AGD983" s="2"/>
      <c r="AGE983" s="2"/>
      <c r="AGF983" s="2"/>
      <c r="AGG983" s="2"/>
      <c r="AGH983" s="2"/>
      <c r="AGI983" s="2"/>
      <c r="AGJ983" s="2"/>
      <c r="AGK983" s="2"/>
      <c r="AGL983" s="2"/>
      <c r="AGM983" s="2"/>
      <c r="AGN983" s="2"/>
      <c r="AGO983" s="2"/>
      <c r="AGP983" s="2"/>
      <c r="AGQ983" s="2"/>
      <c r="AGR983" s="2"/>
      <c r="AGS983" s="2"/>
      <c r="AGT983" s="2"/>
      <c r="AGU983" s="2"/>
      <c r="AGV983" s="2"/>
      <c r="AGW983" s="2"/>
      <c r="AGX983" s="2"/>
      <c r="AGY983" s="2"/>
      <c r="AGZ983" s="2"/>
      <c r="AHA983" s="2"/>
      <c r="AHB983" s="2"/>
      <c r="AHC983" s="2"/>
      <c r="AHD983" s="2"/>
      <c r="AHE983" s="2"/>
      <c r="AHF983" s="2"/>
      <c r="AHG983" s="2"/>
      <c r="AHH983" s="2"/>
      <c r="AHI983" s="2"/>
      <c r="AHJ983" s="2"/>
      <c r="AHK983" s="2"/>
      <c r="AHL983" s="2"/>
      <c r="AHM983" s="2"/>
      <c r="AHN983" s="2"/>
      <c r="AHO983" s="2"/>
      <c r="AHP983" s="2"/>
      <c r="AHQ983" s="2"/>
      <c r="AHR983" s="2"/>
      <c r="AHS983" s="2"/>
      <c r="AHT983" s="2"/>
      <c r="AHU983" s="2"/>
      <c r="AHV983" s="2"/>
      <c r="AHW983" s="2"/>
      <c r="AHX983" s="2"/>
      <c r="AHY983" s="2"/>
      <c r="AHZ983" s="2"/>
      <c r="AIA983" s="2"/>
      <c r="AIB983" s="2"/>
      <c r="AIC983" s="2"/>
      <c r="AID983" s="2"/>
      <c r="AIE983" s="2"/>
      <c r="AIF983" s="2"/>
      <c r="AIG983" s="2"/>
      <c r="AIH983" s="2"/>
      <c r="AII983" s="2"/>
      <c r="AIJ983" s="2"/>
      <c r="AIK983" s="2"/>
      <c r="AIL983" s="2"/>
      <c r="AIM983" s="2"/>
      <c r="AIN983" s="2"/>
      <c r="AIO983" s="2"/>
      <c r="AIP983" s="2"/>
      <c r="AIQ983" s="2"/>
      <c r="AIR983" s="2"/>
      <c r="AIS983" s="2"/>
      <c r="AIT983" s="2"/>
      <c r="AIU983" s="2"/>
      <c r="AIV983" s="2"/>
      <c r="AIW983" s="2"/>
      <c r="AIX983" s="2"/>
      <c r="AIY983" s="2"/>
      <c r="AIZ983" s="2"/>
      <c r="AJA983" s="2"/>
      <c r="AJB983" s="2"/>
      <c r="AJC983" s="2"/>
      <c r="AJD983" s="2"/>
      <c r="AJE983" s="2"/>
      <c r="AJF983" s="2"/>
      <c r="AJG983" s="2"/>
      <c r="AJH983" s="2"/>
      <c r="AJI983" s="2"/>
      <c r="AJJ983" s="2"/>
      <c r="AJK983" s="2"/>
      <c r="AJL983" s="2"/>
      <c r="AJM983" s="2"/>
      <c r="AJN983" s="2"/>
      <c r="AJO983" s="2"/>
      <c r="AJP983" s="2"/>
      <c r="AJQ983" s="2"/>
      <c r="AJR983" s="2"/>
      <c r="AJS983" s="2"/>
      <c r="AJT983" s="2"/>
      <c r="AJU983" s="2"/>
      <c r="AJV983" s="2"/>
      <c r="AJW983" s="2"/>
      <c r="AJX983" s="2"/>
      <c r="AJY983" s="2"/>
      <c r="AJZ983" s="2"/>
      <c r="AKA983" s="2"/>
      <c r="AKB983" s="2"/>
      <c r="AKC983" s="2"/>
      <c r="AKD983" s="2"/>
      <c r="AKE983" s="2"/>
      <c r="AKF983" s="2"/>
      <c r="AKG983" s="2"/>
      <c r="AKH983" s="2"/>
      <c r="AKI983" s="2"/>
      <c r="AKJ983" s="2"/>
      <c r="AKK983" s="2"/>
      <c r="AKL983" s="2"/>
      <c r="AKM983" s="2"/>
      <c r="AKN983" s="2"/>
      <c r="AKO983" s="2"/>
      <c r="AKP983" s="2"/>
      <c r="AKQ983" s="2"/>
      <c r="AKR983" s="2"/>
      <c r="AKS983" s="2"/>
      <c r="AKT983" s="2"/>
      <c r="AKU983" s="2"/>
      <c r="AKV983" s="2"/>
      <c r="AKW983" s="2"/>
      <c r="AKX983" s="2"/>
      <c r="AKY983" s="2"/>
      <c r="AKZ983" s="2"/>
      <c r="ALA983" s="2"/>
      <c r="ALB983" s="2"/>
      <c r="ALC983" s="2"/>
      <c r="ALD983" s="2"/>
      <c r="ALE983" s="2"/>
      <c r="ALF983" s="2"/>
      <c r="ALG983" s="2"/>
      <c r="ALH983" s="2"/>
      <c r="ALI983" s="2"/>
      <c r="ALJ983" s="2"/>
      <c r="ALK983" s="2"/>
      <c r="ALL983" s="2"/>
      <c r="ALM983" s="2"/>
      <c r="ALN983" s="2"/>
      <c r="ALO983" s="2"/>
      <c r="ALP983" s="2"/>
      <c r="ALQ983" s="2"/>
      <c r="ALR983" s="2"/>
      <c r="ALS983" s="2"/>
      <c r="ALT983" s="2"/>
      <c r="ALU983" s="2"/>
      <c r="ALV983" s="2"/>
      <c r="ALW983" s="2"/>
      <c r="ALX983" s="2"/>
      <c r="ALY983" s="2"/>
      <c r="ALZ983" s="2"/>
      <c r="AMA983" s="2"/>
      <c r="AMB983" s="2"/>
      <c r="AMC983" s="2"/>
      <c r="AMD983" s="2"/>
      <c r="AME983" s="2"/>
      <c r="AMF983" s="2"/>
      <c r="AMG983" s="2"/>
      <c r="AMH983" s="2"/>
      <c r="AMI983" s="2"/>
      <c r="AMJ983" s="2"/>
    </row>
    <row r="984" s="1" customFormat="1" ht="27.75" customHeight="1" spans="1:102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  <c r="KE984" s="2"/>
      <c r="KF984" s="2"/>
      <c r="KG984" s="2"/>
      <c r="KH984" s="2"/>
      <c r="KI984" s="2"/>
      <c r="KJ984" s="2"/>
      <c r="KK984" s="2"/>
      <c r="KL984" s="2"/>
      <c r="KM984" s="2"/>
      <c r="KN984" s="2"/>
      <c r="KO984" s="2"/>
      <c r="KP984" s="2"/>
      <c r="KQ984" s="2"/>
      <c r="KR984" s="2"/>
      <c r="KS984" s="2"/>
      <c r="KT984" s="2"/>
      <c r="KU984" s="2"/>
      <c r="KV984" s="2"/>
      <c r="KW984" s="2"/>
      <c r="KX984" s="2"/>
      <c r="KY984" s="2"/>
      <c r="KZ984" s="2"/>
      <c r="LA984" s="2"/>
      <c r="LB984" s="2"/>
      <c r="LC984" s="2"/>
      <c r="LD984" s="2"/>
      <c r="LE984" s="2"/>
      <c r="LF984" s="2"/>
      <c r="LG984" s="2"/>
      <c r="LH984" s="2"/>
      <c r="LI984" s="2"/>
      <c r="LJ984" s="2"/>
      <c r="LK984" s="2"/>
      <c r="LL984" s="2"/>
      <c r="LM984" s="2"/>
      <c r="LN984" s="2"/>
      <c r="LO984" s="2"/>
      <c r="LP984" s="2"/>
      <c r="LQ984" s="2"/>
      <c r="LR984" s="2"/>
      <c r="LS984" s="2"/>
      <c r="LT984" s="2"/>
      <c r="LU984" s="2"/>
      <c r="LV984" s="2"/>
      <c r="LW984" s="2"/>
      <c r="LX984" s="2"/>
      <c r="LY984" s="2"/>
      <c r="LZ984" s="2"/>
      <c r="MA984" s="2"/>
      <c r="MB984" s="2"/>
      <c r="MC984" s="2"/>
      <c r="MD984" s="2"/>
      <c r="ME984" s="2"/>
      <c r="MF984" s="2"/>
      <c r="MG984" s="2"/>
      <c r="MH984" s="2"/>
      <c r="MI984" s="2"/>
      <c r="MJ984" s="2"/>
      <c r="MK984" s="2"/>
      <c r="ML984" s="2"/>
      <c r="MM984" s="2"/>
      <c r="MN984" s="2"/>
      <c r="MO984" s="2"/>
      <c r="MP984" s="2"/>
      <c r="MQ984" s="2"/>
      <c r="MR984" s="2"/>
      <c r="MS984" s="2"/>
      <c r="MT984" s="2"/>
      <c r="MU984" s="2"/>
      <c r="MV984" s="2"/>
      <c r="MW984" s="2"/>
      <c r="MX984" s="2"/>
      <c r="MY984" s="2"/>
      <c r="MZ984" s="2"/>
      <c r="NA984" s="2"/>
      <c r="NB984" s="2"/>
      <c r="NC984" s="2"/>
      <c r="ND984" s="2"/>
      <c r="NE984" s="2"/>
      <c r="NF984" s="2"/>
      <c r="NG984" s="2"/>
      <c r="NH984" s="2"/>
      <c r="NI984" s="2"/>
      <c r="NJ984" s="2"/>
      <c r="NK984" s="2"/>
      <c r="NL984" s="2"/>
      <c r="NM984" s="2"/>
      <c r="NN984" s="2"/>
      <c r="NO984" s="2"/>
      <c r="NP984" s="2"/>
      <c r="NQ984" s="2"/>
      <c r="NR984" s="2"/>
      <c r="NS984" s="2"/>
      <c r="NT984" s="2"/>
      <c r="NU984" s="2"/>
      <c r="NV984" s="2"/>
      <c r="NW984" s="2"/>
      <c r="NX984" s="2"/>
      <c r="NY984" s="2"/>
      <c r="NZ984" s="2"/>
      <c r="OA984" s="2"/>
      <c r="OB984" s="2"/>
      <c r="OC984" s="2"/>
      <c r="OD984" s="2"/>
      <c r="OE984" s="2"/>
      <c r="OF984" s="2"/>
      <c r="OG984" s="2"/>
      <c r="OH984" s="2"/>
      <c r="OI984" s="2"/>
      <c r="OJ984" s="2"/>
      <c r="OK984" s="2"/>
      <c r="OL984" s="2"/>
      <c r="OM984" s="2"/>
      <c r="ON984" s="2"/>
      <c r="OO984" s="2"/>
      <c r="OP984" s="2"/>
      <c r="OQ984" s="2"/>
      <c r="OR984" s="2"/>
      <c r="OS984" s="2"/>
      <c r="OT984" s="2"/>
      <c r="OU984" s="2"/>
      <c r="OV984" s="2"/>
      <c r="OW984" s="2"/>
      <c r="OX984" s="2"/>
      <c r="OY984" s="2"/>
      <c r="OZ984" s="2"/>
      <c r="PA984" s="2"/>
      <c r="PB984" s="2"/>
      <c r="PC984" s="2"/>
      <c r="PD984" s="2"/>
      <c r="PE984" s="2"/>
      <c r="PF984" s="2"/>
      <c r="PG984" s="2"/>
      <c r="PH984" s="2"/>
      <c r="PI984" s="2"/>
      <c r="PJ984" s="2"/>
      <c r="PK984" s="2"/>
      <c r="PL984" s="2"/>
      <c r="PM984" s="2"/>
      <c r="PN984" s="2"/>
      <c r="PO984" s="2"/>
      <c r="PP984" s="2"/>
      <c r="PQ984" s="2"/>
      <c r="PR984" s="2"/>
      <c r="PS984" s="2"/>
      <c r="PT984" s="2"/>
      <c r="PU984" s="2"/>
      <c r="PV984" s="2"/>
      <c r="PW984" s="2"/>
      <c r="PX984" s="2"/>
      <c r="PY984" s="2"/>
      <c r="PZ984" s="2"/>
      <c r="QA984" s="2"/>
      <c r="QB984" s="2"/>
      <c r="QC984" s="2"/>
      <c r="QD984" s="2"/>
      <c r="QE984" s="2"/>
      <c r="QF984" s="2"/>
      <c r="QG984" s="2"/>
      <c r="QH984" s="2"/>
      <c r="QI984" s="2"/>
      <c r="QJ984" s="2"/>
      <c r="QK984" s="2"/>
      <c r="QL984" s="2"/>
      <c r="QM984" s="2"/>
      <c r="QN984" s="2"/>
      <c r="QO984" s="2"/>
      <c r="QP984" s="2"/>
      <c r="QQ984" s="2"/>
      <c r="QR984" s="2"/>
      <c r="QS984" s="2"/>
      <c r="QT984" s="2"/>
      <c r="QU984" s="2"/>
      <c r="QV984" s="2"/>
      <c r="QW984" s="2"/>
      <c r="QX984" s="2"/>
      <c r="QY984" s="2"/>
      <c r="QZ984" s="2"/>
      <c r="RA984" s="2"/>
      <c r="RB984" s="2"/>
      <c r="RC984" s="2"/>
      <c r="RD984" s="2"/>
      <c r="RE984" s="2"/>
      <c r="RF984" s="2"/>
      <c r="RG984" s="2"/>
      <c r="RH984" s="2"/>
      <c r="RI984" s="2"/>
      <c r="RJ984" s="2"/>
      <c r="RK984" s="2"/>
      <c r="RL984" s="2"/>
      <c r="RM984" s="2"/>
      <c r="RN984" s="2"/>
      <c r="RO984" s="2"/>
      <c r="RP984" s="2"/>
      <c r="RQ984" s="2"/>
      <c r="RR984" s="2"/>
      <c r="RS984" s="2"/>
      <c r="RT984" s="2"/>
      <c r="RU984" s="2"/>
      <c r="RV984" s="2"/>
      <c r="RW984" s="2"/>
      <c r="RX984" s="2"/>
      <c r="RY984" s="2"/>
      <c r="RZ984" s="2"/>
      <c r="SA984" s="2"/>
      <c r="SB984" s="2"/>
      <c r="SC984" s="2"/>
      <c r="SD984" s="2"/>
      <c r="SE984" s="2"/>
      <c r="SF984" s="2"/>
      <c r="SG984" s="2"/>
      <c r="SH984" s="2"/>
      <c r="SI984" s="2"/>
      <c r="SJ984" s="2"/>
      <c r="SK984" s="2"/>
      <c r="SL984" s="2"/>
      <c r="SM984" s="2"/>
      <c r="SN984" s="2"/>
      <c r="SO984" s="2"/>
      <c r="SP984" s="2"/>
      <c r="SQ984" s="2"/>
      <c r="SR984" s="2"/>
      <c r="SS984" s="2"/>
      <c r="ST984" s="2"/>
      <c r="SU984" s="2"/>
      <c r="SV984" s="2"/>
      <c r="SW984" s="2"/>
      <c r="SX984" s="2"/>
      <c r="SY984" s="2"/>
      <c r="SZ984" s="2"/>
      <c r="TA984" s="2"/>
      <c r="TB984" s="2"/>
      <c r="TC984" s="2"/>
      <c r="TD984" s="2"/>
      <c r="TE984" s="2"/>
      <c r="TF984" s="2"/>
      <c r="TG984" s="2"/>
      <c r="TH984" s="2"/>
      <c r="TI984" s="2"/>
      <c r="TJ984" s="2"/>
      <c r="TK984" s="2"/>
      <c r="TL984" s="2"/>
      <c r="TM984" s="2"/>
      <c r="TN984" s="2"/>
      <c r="TO984" s="2"/>
      <c r="TP984" s="2"/>
      <c r="TQ984" s="2"/>
      <c r="TR984" s="2"/>
      <c r="TS984" s="2"/>
      <c r="TT984" s="2"/>
      <c r="TU984" s="2"/>
      <c r="TV984" s="2"/>
      <c r="TW984" s="2"/>
      <c r="TX984" s="2"/>
      <c r="TY984" s="2"/>
      <c r="TZ984" s="2"/>
      <c r="UA984" s="2"/>
      <c r="UB984" s="2"/>
      <c r="UC984" s="2"/>
      <c r="UD984" s="2"/>
      <c r="UE984" s="2"/>
      <c r="UF984" s="2"/>
      <c r="UG984" s="2"/>
      <c r="UH984" s="2"/>
      <c r="UI984" s="2"/>
      <c r="UJ984" s="2"/>
      <c r="UK984" s="2"/>
      <c r="UL984" s="2"/>
      <c r="UM984" s="2"/>
      <c r="UN984" s="2"/>
      <c r="UO984" s="2"/>
      <c r="UP984" s="2"/>
      <c r="UQ984" s="2"/>
      <c r="UR984" s="2"/>
      <c r="US984" s="2"/>
      <c r="UT984" s="2"/>
      <c r="UU984" s="2"/>
      <c r="UV984" s="2"/>
      <c r="UW984" s="2"/>
      <c r="UX984" s="2"/>
      <c r="UY984" s="2"/>
      <c r="UZ984" s="2"/>
      <c r="VA984" s="2"/>
      <c r="VB984" s="2"/>
      <c r="VC984" s="2"/>
      <c r="VD984" s="2"/>
      <c r="VE984" s="2"/>
      <c r="VF984" s="2"/>
      <c r="VG984" s="2"/>
      <c r="VH984" s="2"/>
      <c r="VI984" s="2"/>
      <c r="VJ984" s="2"/>
      <c r="VK984" s="2"/>
      <c r="VL984" s="2"/>
      <c r="VM984" s="2"/>
      <c r="VN984" s="2"/>
      <c r="VO984" s="2"/>
      <c r="VP984" s="2"/>
      <c r="VQ984" s="2"/>
      <c r="VR984" s="2"/>
      <c r="VS984" s="2"/>
      <c r="VT984" s="2"/>
      <c r="VU984" s="2"/>
      <c r="VV984" s="2"/>
      <c r="VW984" s="2"/>
      <c r="VX984" s="2"/>
      <c r="VY984" s="2"/>
      <c r="VZ984" s="2"/>
      <c r="WA984" s="2"/>
      <c r="WB984" s="2"/>
      <c r="WC984" s="2"/>
      <c r="WD984" s="2"/>
      <c r="WE984" s="2"/>
      <c r="WF984" s="2"/>
      <c r="WG984" s="2"/>
      <c r="WH984" s="2"/>
      <c r="WI984" s="2"/>
      <c r="WJ984" s="2"/>
      <c r="WK984" s="2"/>
      <c r="WL984" s="2"/>
      <c r="WM984" s="2"/>
      <c r="WN984" s="2"/>
      <c r="WO984" s="2"/>
      <c r="WP984" s="2"/>
      <c r="WQ984" s="2"/>
      <c r="WR984" s="2"/>
      <c r="WS984" s="2"/>
      <c r="WT984" s="2"/>
      <c r="WU984" s="2"/>
      <c r="WV984" s="2"/>
      <c r="WW984" s="2"/>
      <c r="WX984" s="2"/>
      <c r="WY984" s="2"/>
      <c r="WZ984" s="2"/>
      <c r="XA984" s="2"/>
      <c r="XB984" s="2"/>
      <c r="XC984" s="2"/>
      <c r="XD984" s="2"/>
      <c r="XE984" s="2"/>
      <c r="XF984" s="2"/>
      <c r="XG984" s="2"/>
      <c r="XH984" s="2"/>
      <c r="XI984" s="2"/>
      <c r="XJ984" s="2"/>
      <c r="XK984" s="2"/>
      <c r="XL984" s="2"/>
      <c r="XM984" s="2"/>
      <c r="XN984" s="2"/>
      <c r="XO984" s="2"/>
      <c r="XP984" s="2"/>
      <c r="XQ984" s="2"/>
      <c r="XR984" s="2"/>
      <c r="XS984" s="2"/>
      <c r="XT984" s="2"/>
      <c r="XU984" s="2"/>
      <c r="XV984" s="2"/>
      <c r="XW984" s="2"/>
      <c r="XX984" s="2"/>
      <c r="XY984" s="2"/>
      <c r="XZ984" s="2"/>
      <c r="YA984" s="2"/>
      <c r="YB984" s="2"/>
      <c r="YC984" s="2"/>
      <c r="YD984" s="2"/>
      <c r="YE984" s="2"/>
      <c r="YF984" s="2"/>
      <c r="YG984" s="2"/>
      <c r="YH984" s="2"/>
      <c r="YI984" s="2"/>
      <c r="YJ984" s="2"/>
      <c r="YK984" s="2"/>
      <c r="YL984" s="2"/>
      <c r="YM984" s="2"/>
      <c r="YN984" s="2"/>
      <c r="YO984" s="2"/>
      <c r="YP984" s="2"/>
      <c r="YQ984" s="2"/>
      <c r="YR984" s="2"/>
      <c r="YS984" s="2"/>
      <c r="YT984" s="2"/>
      <c r="YU984" s="2"/>
      <c r="YV984" s="2"/>
      <c r="YW984" s="2"/>
      <c r="YX984" s="2"/>
      <c r="YY984" s="2"/>
      <c r="YZ984" s="2"/>
      <c r="ZA984" s="2"/>
      <c r="ZB984" s="2"/>
      <c r="ZC984" s="2"/>
      <c r="ZD984" s="2"/>
      <c r="ZE984" s="2"/>
      <c r="ZF984" s="2"/>
      <c r="ZG984" s="2"/>
      <c r="ZH984" s="2"/>
      <c r="ZI984" s="2"/>
      <c r="ZJ984" s="2"/>
      <c r="ZK984" s="2"/>
      <c r="ZL984" s="2"/>
      <c r="ZM984" s="2"/>
      <c r="ZN984" s="2"/>
      <c r="ZO984" s="2"/>
      <c r="ZP984" s="2"/>
      <c r="ZQ984" s="2"/>
      <c r="ZR984" s="2"/>
      <c r="ZS984" s="2"/>
      <c r="ZT984" s="2"/>
      <c r="ZU984" s="2"/>
      <c r="ZV984" s="2"/>
      <c r="ZW984" s="2"/>
      <c r="ZX984" s="2"/>
      <c r="ZY984" s="2"/>
      <c r="ZZ984" s="2"/>
      <c r="AAA984" s="2"/>
      <c r="AAB984" s="2"/>
      <c r="AAC984" s="2"/>
      <c r="AAD984" s="2"/>
      <c r="AAE984" s="2"/>
      <c r="AAF984" s="2"/>
      <c r="AAG984" s="2"/>
      <c r="AAH984" s="2"/>
      <c r="AAI984" s="2"/>
      <c r="AAJ984" s="2"/>
      <c r="AAK984" s="2"/>
      <c r="AAL984" s="2"/>
      <c r="AAM984" s="2"/>
      <c r="AAN984" s="2"/>
      <c r="AAO984" s="2"/>
      <c r="AAP984" s="2"/>
      <c r="AAQ984" s="2"/>
      <c r="AAR984" s="2"/>
      <c r="AAS984" s="2"/>
      <c r="AAT984" s="2"/>
      <c r="AAU984" s="2"/>
      <c r="AAV984" s="2"/>
      <c r="AAW984" s="2"/>
      <c r="AAX984" s="2"/>
      <c r="AAY984" s="2"/>
      <c r="AAZ984" s="2"/>
      <c r="ABA984" s="2"/>
      <c r="ABB984" s="2"/>
      <c r="ABC984" s="2"/>
      <c r="ABD984" s="2"/>
      <c r="ABE984" s="2"/>
      <c r="ABF984" s="2"/>
      <c r="ABG984" s="2"/>
      <c r="ABH984" s="2"/>
      <c r="ABI984" s="2"/>
      <c r="ABJ984" s="2"/>
      <c r="ABK984" s="2"/>
      <c r="ABL984" s="2"/>
      <c r="ABM984" s="2"/>
      <c r="ABN984" s="2"/>
      <c r="ABO984" s="2"/>
      <c r="ABP984" s="2"/>
      <c r="ABQ984" s="2"/>
      <c r="ABR984" s="2"/>
      <c r="ABS984" s="2"/>
      <c r="ABT984" s="2"/>
      <c r="ABU984" s="2"/>
      <c r="ABV984" s="2"/>
      <c r="ABW984" s="2"/>
      <c r="ABX984" s="2"/>
      <c r="ABY984" s="2"/>
      <c r="ABZ984" s="2"/>
      <c r="ACA984" s="2"/>
      <c r="ACB984" s="2"/>
      <c r="ACC984" s="2"/>
      <c r="ACD984" s="2"/>
      <c r="ACE984" s="2"/>
      <c r="ACF984" s="2"/>
      <c r="ACG984" s="2"/>
      <c r="ACH984" s="2"/>
      <c r="ACI984" s="2"/>
      <c r="ACJ984" s="2"/>
      <c r="ACK984" s="2"/>
      <c r="ACL984" s="2"/>
      <c r="ACM984" s="2"/>
      <c r="ACN984" s="2"/>
      <c r="ACO984" s="2"/>
      <c r="ACP984" s="2"/>
      <c r="ACQ984" s="2"/>
      <c r="ACR984" s="2"/>
      <c r="ACS984" s="2"/>
      <c r="ACT984" s="2"/>
      <c r="ACU984" s="2"/>
      <c r="ACV984" s="2"/>
      <c r="ACW984" s="2"/>
      <c r="ACX984" s="2"/>
      <c r="ACY984" s="2"/>
      <c r="ACZ984" s="2"/>
      <c r="ADA984" s="2"/>
      <c r="ADB984" s="2"/>
      <c r="ADC984" s="2"/>
      <c r="ADD984" s="2"/>
      <c r="ADE984" s="2"/>
      <c r="ADF984" s="2"/>
      <c r="ADG984" s="2"/>
      <c r="ADH984" s="2"/>
      <c r="ADI984" s="2"/>
      <c r="ADJ984" s="2"/>
      <c r="ADK984" s="2"/>
      <c r="ADL984" s="2"/>
      <c r="ADM984" s="2"/>
      <c r="ADN984" s="2"/>
      <c r="ADO984" s="2"/>
      <c r="ADP984" s="2"/>
      <c r="ADQ984" s="2"/>
      <c r="ADR984" s="2"/>
      <c r="ADS984" s="2"/>
      <c r="ADT984" s="2"/>
      <c r="ADU984" s="2"/>
      <c r="ADV984" s="2"/>
      <c r="ADW984" s="2"/>
      <c r="ADX984" s="2"/>
      <c r="ADY984" s="2"/>
      <c r="ADZ984" s="2"/>
      <c r="AEA984" s="2"/>
      <c r="AEB984" s="2"/>
      <c r="AEC984" s="2"/>
      <c r="AED984" s="2"/>
      <c r="AEE984" s="2"/>
      <c r="AEF984" s="2"/>
      <c r="AEG984" s="2"/>
      <c r="AEH984" s="2"/>
      <c r="AEI984" s="2"/>
      <c r="AEJ984" s="2"/>
      <c r="AEK984" s="2"/>
      <c r="AEL984" s="2"/>
      <c r="AEM984" s="2"/>
      <c r="AEN984" s="2"/>
      <c r="AEO984" s="2"/>
      <c r="AEP984" s="2"/>
      <c r="AEQ984" s="2"/>
      <c r="AER984" s="2"/>
      <c r="AES984" s="2"/>
      <c r="AET984" s="2"/>
      <c r="AEU984" s="2"/>
      <c r="AEV984" s="2"/>
      <c r="AEW984" s="2"/>
      <c r="AEX984" s="2"/>
      <c r="AEY984" s="2"/>
      <c r="AEZ984" s="2"/>
      <c r="AFA984" s="2"/>
      <c r="AFB984" s="2"/>
      <c r="AFC984" s="2"/>
      <c r="AFD984" s="2"/>
      <c r="AFE984" s="2"/>
      <c r="AFF984" s="2"/>
      <c r="AFG984" s="2"/>
      <c r="AFH984" s="2"/>
      <c r="AFI984" s="2"/>
      <c r="AFJ984" s="2"/>
      <c r="AFK984" s="2"/>
      <c r="AFL984" s="2"/>
      <c r="AFM984" s="2"/>
      <c r="AFN984" s="2"/>
      <c r="AFO984" s="2"/>
      <c r="AFP984" s="2"/>
      <c r="AFQ984" s="2"/>
      <c r="AFR984" s="2"/>
      <c r="AFS984" s="2"/>
      <c r="AFT984" s="2"/>
      <c r="AFU984" s="2"/>
      <c r="AFV984" s="2"/>
      <c r="AFW984" s="2"/>
      <c r="AFX984" s="2"/>
      <c r="AFY984" s="2"/>
      <c r="AFZ984" s="2"/>
      <c r="AGA984" s="2"/>
      <c r="AGB984" s="2"/>
      <c r="AGC984" s="2"/>
      <c r="AGD984" s="2"/>
      <c r="AGE984" s="2"/>
      <c r="AGF984" s="2"/>
      <c r="AGG984" s="2"/>
      <c r="AGH984" s="2"/>
      <c r="AGI984" s="2"/>
      <c r="AGJ984" s="2"/>
      <c r="AGK984" s="2"/>
      <c r="AGL984" s="2"/>
      <c r="AGM984" s="2"/>
      <c r="AGN984" s="2"/>
      <c r="AGO984" s="2"/>
      <c r="AGP984" s="2"/>
      <c r="AGQ984" s="2"/>
      <c r="AGR984" s="2"/>
      <c r="AGS984" s="2"/>
      <c r="AGT984" s="2"/>
      <c r="AGU984" s="2"/>
      <c r="AGV984" s="2"/>
      <c r="AGW984" s="2"/>
      <c r="AGX984" s="2"/>
      <c r="AGY984" s="2"/>
      <c r="AGZ984" s="2"/>
      <c r="AHA984" s="2"/>
      <c r="AHB984" s="2"/>
      <c r="AHC984" s="2"/>
      <c r="AHD984" s="2"/>
      <c r="AHE984" s="2"/>
      <c r="AHF984" s="2"/>
      <c r="AHG984" s="2"/>
      <c r="AHH984" s="2"/>
      <c r="AHI984" s="2"/>
      <c r="AHJ984" s="2"/>
      <c r="AHK984" s="2"/>
      <c r="AHL984" s="2"/>
      <c r="AHM984" s="2"/>
      <c r="AHN984" s="2"/>
      <c r="AHO984" s="2"/>
      <c r="AHP984" s="2"/>
      <c r="AHQ984" s="2"/>
      <c r="AHR984" s="2"/>
      <c r="AHS984" s="2"/>
      <c r="AHT984" s="2"/>
      <c r="AHU984" s="2"/>
      <c r="AHV984" s="2"/>
      <c r="AHW984" s="2"/>
      <c r="AHX984" s="2"/>
      <c r="AHY984" s="2"/>
      <c r="AHZ984" s="2"/>
      <c r="AIA984" s="2"/>
      <c r="AIB984" s="2"/>
      <c r="AIC984" s="2"/>
      <c r="AID984" s="2"/>
      <c r="AIE984" s="2"/>
      <c r="AIF984" s="2"/>
      <c r="AIG984" s="2"/>
      <c r="AIH984" s="2"/>
      <c r="AII984" s="2"/>
      <c r="AIJ984" s="2"/>
      <c r="AIK984" s="2"/>
      <c r="AIL984" s="2"/>
      <c r="AIM984" s="2"/>
      <c r="AIN984" s="2"/>
      <c r="AIO984" s="2"/>
      <c r="AIP984" s="2"/>
      <c r="AIQ984" s="2"/>
      <c r="AIR984" s="2"/>
      <c r="AIS984" s="2"/>
      <c r="AIT984" s="2"/>
      <c r="AIU984" s="2"/>
      <c r="AIV984" s="2"/>
      <c r="AIW984" s="2"/>
      <c r="AIX984" s="2"/>
      <c r="AIY984" s="2"/>
      <c r="AIZ984" s="2"/>
      <c r="AJA984" s="2"/>
      <c r="AJB984" s="2"/>
      <c r="AJC984" s="2"/>
      <c r="AJD984" s="2"/>
      <c r="AJE984" s="2"/>
      <c r="AJF984" s="2"/>
      <c r="AJG984" s="2"/>
      <c r="AJH984" s="2"/>
      <c r="AJI984" s="2"/>
      <c r="AJJ984" s="2"/>
      <c r="AJK984" s="2"/>
      <c r="AJL984" s="2"/>
      <c r="AJM984" s="2"/>
      <c r="AJN984" s="2"/>
      <c r="AJO984" s="2"/>
      <c r="AJP984" s="2"/>
      <c r="AJQ984" s="2"/>
      <c r="AJR984" s="2"/>
      <c r="AJS984" s="2"/>
      <c r="AJT984" s="2"/>
      <c r="AJU984" s="2"/>
      <c r="AJV984" s="2"/>
      <c r="AJW984" s="2"/>
      <c r="AJX984" s="2"/>
      <c r="AJY984" s="2"/>
      <c r="AJZ984" s="2"/>
      <c r="AKA984" s="2"/>
      <c r="AKB984" s="2"/>
      <c r="AKC984" s="2"/>
      <c r="AKD984" s="2"/>
      <c r="AKE984" s="2"/>
      <c r="AKF984" s="2"/>
      <c r="AKG984" s="2"/>
      <c r="AKH984" s="2"/>
      <c r="AKI984" s="2"/>
      <c r="AKJ984" s="2"/>
      <c r="AKK984" s="2"/>
      <c r="AKL984" s="2"/>
      <c r="AKM984" s="2"/>
      <c r="AKN984" s="2"/>
      <c r="AKO984" s="2"/>
      <c r="AKP984" s="2"/>
      <c r="AKQ984" s="2"/>
      <c r="AKR984" s="2"/>
      <c r="AKS984" s="2"/>
      <c r="AKT984" s="2"/>
      <c r="AKU984" s="2"/>
      <c r="AKV984" s="2"/>
      <c r="AKW984" s="2"/>
      <c r="AKX984" s="2"/>
      <c r="AKY984" s="2"/>
      <c r="AKZ984" s="2"/>
      <c r="ALA984" s="2"/>
      <c r="ALB984" s="2"/>
      <c r="ALC984" s="2"/>
      <c r="ALD984" s="2"/>
      <c r="ALE984" s="2"/>
      <c r="ALF984" s="2"/>
      <c r="ALG984" s="2"/>
      <c r="ALH984" s="2"/>
      <c r="ALI984" s="2"/>
      <c r="ALJ984" s="2"/>
      <c r="ALK984" s="2"/>
      <c r="ALL984" s="2"/>
      <c r="ALM984" s="2"/>
      <c r="ALN984" s="2"/>
      <c r="ALO984" s="2"/>
      <c r="ALP984" s="2"/>
      <c r="ALQ984" s="2"/>
      <c r="ALR984" s="2"/>
      <c r="ALS984" s="2"/>
      <c r="ALT984" s="2"/>
      <c r="ALU984" s="2"/>
      <c r="ALV984" s="2"/>
      <c r="ALW984" s="2"/>
      <c r="ALX984" s="2"/>
      <c r="ALY984" s="2"/>
      <c r="ALZ984" s="2"/>
      <c r="AMA984" s="2"/>
      <c r="AMB984" s="2"/>
      <c r="AMC984" s="2"/>
      <c r="AMD984" s="2"/>
      <c r="AME984" s="2"/>
      <c r="AMF984" s="2"/>
      <c r="AMG984" s="2"/>
      <c r="AMH984" s="2"/>
      <c r="AMI984" s="2"/>
      <c r="AMJ984" s="2"/>
    </row>
    <row r="985" s="1" customFormat="1" ht="27.75" customHeight="1" spans="1:102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  <c r="KE985" s="2"/>
      <c r="KF985" s="2"/>
      <c r="KG985" s="2"/>
      <c r="KH985" s="2"/>
      <c r="KI985" s="2"/>
      <c r="KJ985" s="2"/>
      <c r="KK985" s="2"/>
      <c r="KL985" s="2"/>
      <c r="KM985" s="2"/>
      <c r="KN985" s="2"/>
      <c r="KO985" s="2"/>
      <c r="KP985" s="2"/>
      <c r="KQ985" s="2"/>
      <c r="KR985" s="2"/>
      <c r="KS985" s="2"/>
      <c r="KT985" s="2"/>
      <c r="KU985" s="2"/>
      <c r="KV985" s="2"/>
      <c r="KW985" s="2"/>
      <c r="KX985" s="2"/>
      <c r="KY985" s="2"/>
      <c r="KZ985" s="2"/>
      <c r="LA985" s="2"/>
      <c r="LB985" s="2"/>
      <c r="LC985" s="2"/>
      <c r="LD985" s="2"/>
      <c r="LE985" s="2"/>
      <c r="LF985" s="2"/>
      <c r="LG985" s="2"/>
      <c r="LH985" s="2"/>
      <c r="LI985" s="2"/>
      <c r="LJ985" s="2"/>
      <c r="LK985" s="2"/>
      <c r="LL985" s="2"/>
      <c r="LM985" s="2"/>
      <c r="LN985" s="2"/>
      <c r="LO985" s="2"/>
      <c r="LP985" s="2"/>
      <c r="LQ985" s="2"/>
      <c r="LR985" s="2"/>
      <c r="LS985" s="2"/>
      <c r="LT985" s="2"/>
      <c r="LU985" s="2"/>
      <c r="LV985" s="2"/>
      <c r="LW985" s="2"/>
      <c r="LX985" s="2"/>
      <c r="LY985" s="2"/>
      <c r="LZ985" s="2"/>
      <c r="MA985" s="2"/>
      <c r="MB985" s="2"/>
      <c r="MC985" s="2"/>
      <c r="MD985" s="2"/>
      <c r="ME985" s="2"/>
      <c r="MF985" s="2"/>
      <c r="MG985" s="2"/>
      <c r="MH985" s="2"/>
      <c r="MI985" s="2"/>
      <c r="MJ985" s="2"/>
      <c r="MK985" s="2"/>
      <c r="ML985" s="2"/>
      <c r="MM985" s="2"/>
      <c r="MN985" s="2"/>
      <c r="MO985" s="2"/>
      <c r="MP985" s="2"/>
      <c r="MQ985" s="2"/>
      <c r="MR985" s="2"/>
      <c r="MS985" s="2"/>
      <c r="MT985" s="2"/>
      <c r="MU985" s="2"/>
      <c r="MV985" s="2"/>
      <c r="MW985" s="2"/>
      <c r="MX985" s="2"/>
      <c r="MY985" s="2"/>
      <c r="MZ985" s="2"/>
      <c r="NA985" s="2"/>
      <c r="NB985" s="2"/>
      <c r="NC985" s="2"/>
      <c r="ND985" s="2"/>
      <c r="NE985" s="2"/>
      <c r="NF985" s="2"/>
      <c r="NG985" s="2"/>
      <c r="NH985" s="2"/>
      <c r="NI985" s="2"/>
      <c r="NJ985" s="2"/>
      <c r="NK985" s="2"/>
      <c r="NL985" s="2"/>
      <c r="NM985" s="2"/>
      <c r="NN985" s="2"/>
      <c r="NO985" s="2"/>
      <c r="NP985" s="2"/>
      <c r="NQ985" s="2"/>
      <c r="NR985" s="2"/>
      <c r="NS985" s="2"/>
      <c r="NT985" s="2"/>
      <c r="NU985" s="2"/>
      <c r="NV985" s="2"/>
      <c r="NW985" s="2"/>
      <c r="NX985" s="2"/>
      <c r="NY985" s="2"/>
      <c r="NZ985" s="2"/>
      <c r="OA985" s="2"/>
      <c r="OB985" s="2"/>
      <c r="OC985" s="2"/>
      <c r="OD985" s="2"/>
      <c r="OE985" s="2"/>
      <c r="OF985" s="2"/>
      <c r="OG985" s="2"/>
      <c r="OH985" s="2"/>
      <c r="OI985" s="2"/>
      <c r="OJ985" s="2"/>
      <c r="OK985" s="2"/>
      <c r="OL985" s="2"/>
      <c r="OM985" s="2"/>
      <c r="ON985" s="2"/>
      <c r="OO985" s="2"/>
      <c r="OP985" s="2"/>
      <c r="OQ985" s="2"/>
      <c r="OR985" s="2"/>
      <c r="OS985" s="2"/>
      <c r="OT985" s="2"/>
      <c r="OU985" s="2"/>
      <c r="OV985" s="2"/>
      <c r="OW985" s="2"/>
      <c r="OX985" s="2"/>
      <c r="OY985" s="2"/>
      <c r="OZ985" s="2"/>
      <c r="PA985" s="2"/>
      <c r="PB985" s="2"/>
      <c r="PC985" s="2"/>
      <c r="PD985" s="2"/>
      <c r="PE985" s="2"/>
      <c r="PF985" s="2"/>
      <c r="PG985" s="2"/>
      <c r="PH985" s="2"/>
      <c r="PI985" s="2"/>
      <c r="PJ985" s="2"/>
      <c r="PK985" s="2"/>
      <c r="PL985" s="2"/>
      <c r="PM985" s="2"/>
      <c r="PN985" s="2"/>
      <c r="PO985" s="2"/>
      <c r="PP985" s="2"/>
      <c r="PQ985" s="2"/>
      <c r="PR985" s="2"/>
      <c r="PS985" s="2"/>
      <c r="PT985" s="2"/>
      <c r="PU985" s="2"/>
      <c r="PV985" s="2"/>
      <c r="PW985" s="2"/>
      <c r="PX985" s="2"/>
      <c r="PY985" s="2"/>
      <c r="PZ985" s="2"/>
      <c r="QA985" s="2"/>
      <c r="QB985" s="2"/>
      <c r="QC985" s="2"/>
      <c r="QD985" s="2"/>
      <c r="QE985" s="2"/>
      <c r="QF985" s="2"/>
      <c r="QG985" s="2"/>
      <c r="QH985" s="2"/>
      <c r="QI985" s="2"/>
      <c r="QJ985" s="2"/>
      <c r="QK985" s="2"/>
      <c r="QL985" s="2"/>
      <c r="QM985" s="2"/>
      <c r="QN985" s="2"/>
      <c r="QO985" s="2"/>
      <c r="QP985" s="2"/>
      <c r="QQ985" s="2"/>
      <c r="QR985" s="2"/>
      <c r="QS985" s="2"/>
      <c r="QT985" s="2"/>
      <c r="QU985" s="2"/>
      <c r="QV985" s="2"/>
      <c r="QW985" s="2"/>
      <c r="QX985" s="2"/>
      <c r="QY985" s="2"/>
      <c r="QZ985" s="2"/>
      <c r="RA985" s="2"/>
      <c r="RB985" s="2"/>
      <c r="RC985" s="2"/>
      <c r="RD985" s="2"/>
      <c r="RE985" s="2"/>
      <c r="RF985" s="2"/>
      <c r="RG985" s="2"/>
      <c r="RH985" s="2"/>
      <c r="RI985" s="2"/>
      <c r="RJ985" s="2"/>
      <c r="RK985" s="2"/>
      <c r="RL985" s="2"/>
      <c r="RM985" s="2"/>
      <c r="RN985" s="2"/>
      <c r="RO985" s="2"/>
      <c r="RP985" s="2"/>
      <c r="RQ985" s="2"/>
      <c r="RR985" s="2"/>
      <c r="RS985" s="2"/>
      <c r="RT985" s="2"/>
      <c r="RU985" s="2"/>
      <c r="RV985" s="2"/>
      <c r="RW985" s="2"/>
      <c r="RX985" s="2"/>
      <c r="RY985" s="2"/>
      <c r="RZ985" s="2"/>
      <c r="SA985" s="2"/>
      <c r="SB985" s="2"/>
      <c r="SC985" s="2"/>
      <c r="SD985" s="2"/>
      <c r="SE985" s="2"/>
      <c r="SF985" s="2"/>
      <c r="SG985" s="2"/>
      <c r="SH985" s="2"/>
      <c r="SI985" s="2"/>
      <c r="SJ985" s="2"/>
      <c r="SK985" s="2"/>
      <c r="SL985" s="2"/>
      <c r="SM985" s="2"/>
      <c r="SN985" s="2"/>
      <c r="SO985" s="2"/>
      <c r="SP985" s="2"/>
      <c r="SQ985" s="2"/>
      <c r="SR985" s="2"/>
      <c r="SS985" s="2"/>
      <c r="ST985" s="2"/>
      <c r="SU985" s="2"/>
      <c r="SV985" s="2"/>
      <c r="SW985" s="2"/>
      <c r="SX985" s="2"/>
      <c r="SY985" s="2"/>
      <c r="SZ985" s="2"/>
      <c r="TA985" s="2"/>
      <c r="TB985" s="2"/>
      <c r="TC985" s="2"/>
      <c r="TD985" s="2"/>
      <c r="TE985" s="2"/>
      <c r="TF985" s="2"/>
      <c r="TG985" s="2"/>
      <c r="TH985" s="2"/>
      <c r="TI985" s="2"/>
      <c r="TJ985" s="2"/>
      <c r="TK985" s="2"/>
      <c r="TL985" s="2"/>
      <c r="TM985" s="2"/>
      <c r="TN985" s="2"/>
      <c r="TO985" s="2"/>
      <c r="TP985" s="2"/>
      <c r="TQ985" s="2"/>
      <c r="TR985" s="2"/>
      <c r="TS985" s="2"/>
      <c r="TT985" s="2"/>
      <c r="TU985" s="2"/>
      <c r="TV985" s="2"/>
      <c r="TW985" s="2"/>
      <c r="TX985" s="2"/>
      <c r="TY985" s="2"/>
      <c r="TZ985" s="2"/>
      <c r="UA985" s="2"/>
      <c r="UB985" s="2"/>
      <c r="UC985" s="2"/>
      <c r="UD985" s="2"/>
      <c r="UE985" s="2"/>
      <c r="UF985" s="2"/>
      <c r="UG985" s="2"/>
      <c r="UH985" s="2"/>
      <c r="UI985" s="2"/>
      <c r="UJ985" s="2"/>
      <c r="UK985" s="2"/>
      <c r="UL985" s="2"/>
      <c r="UM985" s="2"/>
      <c r="UN985" s="2"/>
      <c r="UO985" s="2"/>
      <c r="UP985" s="2"/>
      <c r="UQ985" s="2"/>
      <c r="UR985" s="2"/>
      <c r="US985" s="2"/>
      <c r="UT985" s="2"/>
      <c r="UU985" s="2"/>
      <c r="UV985" s="2"/>
      <c r="UW985" s="2"/>
      <c r="UX985" s="2"/>
      <c r="UY985" s="2"/>
      <c r="UZ985" s="2"/>
      <c r="VA985" s="2"/>
      <c r="VB985" s="2"/>
      <c r="VC985" s="2"/>
      <c r="VD985" s="2"/>
      <c r="VE985" s="2"/>
      <c r="VF985" s="2"/>
      <c r="VG985" s="2"/>
      <c r="VH985" s="2"/>
      <c r="VI985" s="2"/>
      <c r="VJ985" s="2"/>
      <c r="VK985" s="2"/>
      <c r="VL985" s="2"/>
      <c r="VM985" s="2"/>
      <c r="VN985" s="2"/>
      <c r="VO985" s="2"/>
      <c r="VP985" s="2"/>
      <c r="VQ985" s="2"/>
      <c r="VR985" s="2"/>
      <c r="VS985" s="2"/>
      <c r="VT985" s="2"/>
      <c r="VU985" s="2"/>
      <c r="VV985" s="2"/>
      <c r="VW985" s="2"/>
      <c r="VX985" s="2"/>
      <c r="VY985" s="2"/>
      <c r="VZ985" s="2"/>
      <c r="WA985" s="2"/>
      <c r="WB985" s="2"/>
      <c r="WC985" s="2"/>
      <c r="WD985" s="2"/>
      <c r="WE985" s="2"/>
      <c r="WF985" s="2"/>
      <c r="WG985" s="2"/>
      <c r="WH985" s="2"/>
      <c r="WI985" s="2"/>
      <c r="WJ985" s="2"/>
      <c r="WK985" s="2"/>
      <c r="WL985" s="2"/>
      <c r="WM985" s="2"/>
      <c r="WN985" s="2"/>
      <c r="WO985" s="2"/>
      <c r="WP985" s="2"/>
      <c r="WQ985" s="2"/>
      <c r="WR985" s="2"/>
      <c r="WS985" s="2"/>
      <c r="WT985" s="2"/>
      <c r="WU985" s="2"/>
      <c r="WV985" s="2"/>
      <c r="WW985" s="2"/>
      <c r="WX985" s="2"/>
      <c r="WY985" s="2"/>
      <c r="WZ985" s="2"/>
      <c r="XA985" s="2"/>
      <c r="XB985" s="2"/>
      <c r="XC985" s="2"/>
      <c r="XD985" s="2"/>
      <c r="XE985" s="2"/>
      <c r="XF985" s="2"/>
      <c r="XG985" s="2"/>
      <c r="XH985" s="2"/>
      <c r="XI985" s="2"/>
      <c r="XJ985" s="2"/>
      <c r="XK985" s="2"/>
      <c r="XL985" s="2"/>
      <c r="XM985" s="2"/>
      <c r="XN985" s="2"/>
      <c r="XO985" s="2"/>
      <c r="XP985" s="2"/>
      <c r="XQ985" s="2"/>
      <c r="XR985" s="2"/>
      <c r="XS985" s="2"/>
      <c r="XT985" s="2"/>
      <c r="XU985" s="2"/>
      <c r="XV985" s="2"/>
      <c r="XW985" s="2"/>
      <c r="XX985" s="2"/>
      <c r="XY985" s="2"/>
      <c r="XZ985" s="2"/>
      <c r="YA985" s="2"/>
      <c r="YB985" s="2"/>
      <c r="YC985" s="2"/>
      <c r="YD985" s="2"/>
      <c r="YE985" s="2"/>
      <c r="YF985" s="2"/>
      <c r="YG985" s="2"/>
      <c r="YH985" s="2"/>
      <c r="YI985" s="2"/>
      <c r="YJ985" s="2"/>
      <c r="YK985" s="2"/>
      <c r="YL985" s="2"/>
      <c r="YM985" s="2"/>
      <c r="YN985" s="2"/>
      <c r="YO985" s="2"/>
      <c r="YP985" s="2"/>
      <c r="YQ985" s="2"/>
      <c r="YR985" s="2"/>
      <c r="YS985" s="2"/>
      <c r="YT985" s="2"/>
      <c r="YU985" s="2"/>
      <c r="YV985" s="2"/>
      <c r="YW985" s="2"/>
      <c r="YX985" s="2"/>
      <c r="YY985" s="2"/>
      <c r="YZ985" s="2"/>
      <c r="ZA985" s="2"/>
      <c r="ZB985" s="2"/>
      <c r="ZC985" s="2"/>
      <c r="ZD985" s="2"/>
      <c r="ZE985" s="2"/>
      <c r="ZF985" s="2"/>
      <c r="ZG985" s="2"/>
      <c r="ZH985" s="2"/>
      <c r="ZI985" s="2"/>
      <c r="ZJ985" s="2"/>
      <c r="ZK985" s="2"/>
      <c r="ZL985" s="2"/>
      <c r="ZM985" s="2"/>
      <c r="ZN985" s="2"/>
      <c r="ZO985" s="2"/>
      <c r="ZP985" s="2"/>
      <c r="ZQ985" s="2"/>
      <c r="ZR985" s="2"/>
      <c r="ZS985" s="2"/>
      <c r="ZT985" s="2"/>
      <c r="ZU985" s="2"/>
      <c r="ZV985" s="2"/>
      <c r="ZW985" s="2"/>
      <c r="ZX985" s="2"/>
      <c r="ZY985" s="2"/>
      <c r="ZZ985" s="2"/>
      <c r="AAA985" s="2"/>
      <c r="AAB985" s="2"/>
      <c r="AAC985" s="2"/>
      <c r="AAD985" s="2"/>
      <c r="AAE985" s="2"/>
      <c r="AAF985" s="2"/>
      <c r="AAG985" s="2"/>
      <c r="AAH985" s="2"/>
      <c r="AAI985" s="2"/>
      <c r="AAJ985" s="2"/>
      <c r="AAK985" s="2"/>
      <c r="AAL985" s="2"/>
      <c r="AAM985" s="2"/>
      <c r="AAN985" s="2"/>
      <c r="AAO985" s="2"/>
      <c r="AAP985" s="2"/>
      <c r="AAQ985" s="2"/>
      <c r="AAR985" s="2"/>
      <c r="AAS985" s="2"/>
      <c r="AAT985" s="2"/>
      <c r="AAU985" s="2"/>
      <c r="AAV985" s="2"/>
      <c r="AAW985" s="2"/>
      <c r="AAX985" s="2"/>
      <c r="AAY985" s="2"/>
      <c r="AAZ985" s="2"/>
      <c r="ABA985" s="2"/>
      <c r="ABB985" s="2"/>
      <c r="ABC985" s="2"/>
      <c r="ABD985" s="2"/>
      <c r="ABE985" s="2"/>
      <c r="ABF985" s="2"/>
      <c r="ABG985" s="2"/>
      <c r="ABH985" s="2"/>
      <c r="ABI985" s="2"/>
      <c r="ABJ985" s="2"/>
      <c r="ABK985" s="2"/>
      <c r="ABL985" s="2"/>
      <c r="ABM985" s="2"/>
      <c r="ABN985" s="2"/>
      <c r="ABO985" s="2"/>
      <c r="ABP985" s="2"/>
      <c r="ABQ985" s="2"/>
      <c r="ABR985" s="2"/>
      <c r="ABS985" s="2"/>
      <c r="ABT985" s="2"/>
      <c r="ABU985" s="2"/>
      <c r="ABV985" s="2"/>
      <c r="ABW985" s="2"/>
      <c r="ABX985" s="2"/>
      <c r="ABY985" s="2"/>
      <c r="ABZ985" s="2"/>
      <c r="ACA985" s="2"/>
      <c r="ACB985" s="2"/>
      <c r="ACC985" s="2"/>
      <c r="ACD985" s="2"/>
      <c r="ACE985" s="2"/>
      <c r="ACF985" s="2"/>
      <c r="ACG985" s="2"/>
      <c r="ACH985" s="2"/>
      <c r="ACI985" s="2"/>
      <c r="ACJ985" s="2"/>
      <c r="ACK985" s="2"/>
      <c r="ACL985" s="2"/>
      <c r="ACM985" s="2"/>
      <c r="ACN985" s="2"/>
      <c r="ACO985" s="2"/>
      <c r="ACP985" s="2"/>
      <c r="ACQ985" s="2"/>
      <c r="ACR985" s="2"/>
      <c r="ACS985" s="2"/>
      <c r="ACT985" s="2"/>
      <c r="ACU985" s="2"/>
      <c r="ACV985" s="2"/>
      <c r="ACW985" s="2"/>
      <c r="ACX985" s="2"/>
      <c r="ACY985" s="2"/>
      <c r="ACZ985" s="2"/>
      <c r="ADA985" s="2"/>
      <c r="ADB985" s="2"/>
      <c r="ADC985" s="2"/>
      <c r="ADD985" s="2"/>
      <c r="ADE985" s="2"/>
      <c r="ADF985" s="2"/>
      <c r="ADG985" s="2"/>
      <c r="ADH985" s="2"/>
      <c r="ADI985" s="2"/>
      <c r="ADJ985" s="2"/>
      <c r="ADK985" s="2"/>
      <c r="ADL985" s="2"/>
      <c r="ADM985" s="2"/>
      <c r="ADN985" s="2"/>
      <c r="ADO985" s="2"/>
      <c r="ADP985" s="2"/>
      <c r="ADQ985" s="2"/>
      <c r="ADR985" s="2"/>
      <c r="ADS985" s="2"/>
      <c r="ADT985" s="2"/>
      <c r="ADU985" s="2"/>
      <c r="ADV985" s="2"/>
      <c r="ADW985" s="2"/>
      <c r="ADX985" s="2"/>
      <c r="ADY985" s="2"/>
      <c r="ADZ985" s="2"/>
      <c r="AEA985" s="2"/>
      <c r="AEB985" s="2"/>
      <c r="AEC985" s="2"/>
      <c r="AED985" s="2"/>
      <c r="AEE985" s="2"/>
      <c r="AEF985" s="2"/>
      <c r="AEG985" s="2"/>
      <c r="AEH985" s="2"/>
      <c r="AEI985" s="2"/>
      <c r="AEJ985" s="2"/>
      <c r="AEK985" s="2"/>
      <c r="AEL985" s="2"/>
      <c r="AEM985" s="2"/>
      <c r="AEN985" s="2"/>
      <c r="AEO985" s="2"/>
      <c r="AEP985" s="2"/>
      <c r="AEQ985" s="2"/>
      <c r="AER985" s="2"/>
      <c r="AES985" s="2"/>
      <c r="AET985" s="2"/>
      <c r="AEU985" s="2"/>
      <c r="AEV985" s="2"/>
      <c r="AEW985" s="2"/>
      <c r="AEX985" s="2"/>
      <c r="AEY985" s="2"/>
      <c r="AEZ985" s="2"/>
      <c r="AFA985" s="2"/>
      <c r="AFB985" s="2"/>
      <c r="AFC985" s="2"/>
      <c r="AFD985" s="2"/>
      <c r="AFE985" s="2"/>
      <c r="AFF985" s="2"/>
      <c r="AFG985" s="2"/>
      <c r="AFH985" s="2"/>
      <c r="AFI985" s="2"/>
      <c r="AFJ985" s="2"/>
      <c r="AFK985" s="2"/>
      <c r="AFL985" s="2"/>
      <c r="AFM985" s="2"/>
      <c r="AFN985" s="2"/>
      <c r="AFO985" s="2"/>
      <c r="AFP985" s="2"/>
      <c r="AFQ985" s="2"/>
      <c r="AFR985" s="2"/>
      <c r="AFS985" s="2"/>
      <c r="AFT985" s="2"/>
      <c r="AFU985" s="2"/>
      <c r="AFV985" s="2"/>
      <c r="AFW985" s="2"/>
      <c r="AFX985" s="2"/>
      <c r="AFY985" s="2"/>
      <c r="AFZ985" s="2"/>
      <c r="AGA985" s="2"/>
      <c r="AGB985" s="2"/>
      <c r="AGC985" s="2"/>
      <c r="AGD985" s="2"/>
      <c r="AGE985" s="2"/>
      <c r="AGF985" s="2"/>
      <c r="AGG985" s="2"/>
      <c r="AGH985" s="2"/>
      <c r="AGI985" s="2"/>
      <c r="AGJ985" s="2"/>
      <c r="AGK985" s="2"/>
      <c r="AGL985" s="2"/>
      <c r="AGM985" s="2"/>
      <c r="AGN985" s="2"/>
      <c r="AGO985" s="2"/>
      <c r="AGP985" s="2"/>
      <c r="AGQ985" s="2"/>
      <c r="AGR985" s="2"/>
      <c r="AGS985" s="2"/>
      <c r="AGT985" s="2"/>
      <c r="AGU985" s="2"/>
      <c r="AGV985" s="2"/>
      <c r="AGW985" s="2"/>
      <c r="AGX985" s="2"/>
      <c r="AGY985" s="2"/>
      <c r="AGZ985" s="2"/>
      <c r="AHA985" s="2"/>
      <c r="AHB985" s="2"/>
      <c r="AHC985" s="2"/>
      <c r="AHD985" s="2"/>
      <c r="AHE985" s="2"/>
      <c r="AHF985" s="2"/>
      <c r="AHG985" s="2"/>
      <c r="AHH985" s="2"/>
      <c r="AHI985" s="2"/>
      <c r="AHJ985" s="2"/>
      <c r="AHK985" s="2"/>
      <c r="AHL985" s="2"/>
      <c r="AHM985" s="2"/>
      <c r="AHN985" s="2"/>
      <c r="AHO985" s="2"/>
      <c r="AHP985" s="2"/>
      <c r="AHQ985" s="2"/>
      <c r="AHR985" s="2"/>
      <c r="AHS985" s="2"/>
      <c r="AHT985" s="2"/>
      <c r="AHU985" s="2"/>
      <c r="AHV985" s="2"/>
      <c r="AHW985" s="2"/>
      <c r="AHX985" s="2"/>
      <c r="AHY985" s="2"/>
      <c r="AHZ985" s="2"/>
      <c r="AIA985" s="2"/>
      <c r="AIB985" s="2"/>
      <c r="AIC985" s="2"/>
      <c r="AID985" s="2"/>
      <c r="AIE985" s="2"/>
      <c r="AIF985" s="2"/>
      <c r="AIG985" s="2"/>
      <c r="AIH985" s="2"/>
      <c r="AII985" s="2"/>
      <c r="AIJ985" s="2"/>
      <c r="AIK985" s="2"/>
      <c r="AIL985" s="2"/>
      <c r="AIM985" s="2"/>
      <c r="AIN985" s="2"/>
      <c r="AIO985" s="2"/>
      <c r="AIP985" s="2"/>
      <c r="AIQ985" s="2"/>
      <c r="AIR985" s="2"/>
      <c r="AIS985" s="2"/>
      <c r="AIT985" s="2"/>
      <c r="AIU985" s="2"/>
      <c r="AIV985" s="2"/>
      <c r="AIW985" s="2"/>
      <c r="AIX985" s="2"/>
      <c r="AIY985" s="2"/>
      <c r="AIZ985" s="2"/>
      <c r="AJA985" s="2"/>
      <c r="AJB985" s="2"/>
      <c r="AJC985" s="2"/>
      <c r="AJD985" s="2"/>
      <c r="AJE985" s="2"/>
      <c r="AJF985" s="2"/>
      <c r="AJG985" s="2"/>
      <c r="AJH985" s="2"/>
      <c r="AJI985" s="2"/>
      <c r="AJJ985" s="2"/>
      <c r="AJK985" s="2"/>
      <c r="AJL985" s="2"/>
      <c r="AJM985" s="2"/>
      <c r="AJN985" s="2"/>
      <c r="AJO985" s="2"/>
      <c r="AJP985" s="2"/>
      <c r="AJQ985" s="2"/>
      <c r="AJR985" s="2"/>
      <c r="AJS985" s="2"/>
      <c r="AJT985" s="2"/>
      <c r="AJU985" s="2"/>
      <c r="AJV985" s="2"/>
      <c r="AJW985" s="2"/>
      <c r="AJX985" s="2"/>
      <c r="AJY985" s="2"/>
      <c r="AJZ985" s="2"/>
      <c r="AKA985" s="2"/>
      <c r="AKB985" s="2"/>
      <c r="AKC985" s="2"/>
      <c r="AKD985" s="2"/>
      <c r="AKE985" s="2"/>
      <c r="AKF985" s="2"/>
      <c r="AKG985" s="2"/>
      <c r="AKH985" s="2"/>
      <c r="AKI985" s="2"/>
      <c r="AKJ985" s="2"/>
      <c r="AKK985" s="2"/>
      <c r="AKL985" s="2"/>
      <c r="AKM985" s="2"/>
      <c r="AKN985" s="2"/>
      <c r="AKO985" s="2"/>
      <c r="AKP985" s="2"/>
      <c r="AKQ985" s="2"/>
      <c r="AKR985" s="2"/>
      <c r="AKS985" s="2"/>
      <c r="AKT985" s="2"/>
      <c r="AKU985" s="2"/>
      <c r="AKV985" s="2"/>
      <c r="AKW985" s="2"/>
      <c r="AKX985" s="2"/>
      <c r="AKY985" s="2"/>
      <c r="AKZ985" s="2"/>
      <c r="ALA985" s="2"/>
      <c r="ALB985" s="2"/>
      <c r="ALC985" s="2"/>
      <c r="ALD985" s="2"/>
      <c r="ALE985" s="2"/>
      <c r="ALF985" s="2"/>
      <c r="ALG985" s="2"/>
      <c r="ALH985" s="2"/>
      <c r="ALI985" s="2"/>
      <c r="ALJ985" s="2"/>
      <c r="ALK985" s="2"/>
      <c r="ALL985" s="2"/>
      <c r="ALM985" s="2"/>
      <c r="ALN985" s="2"/>
      <c r="ALO985" s="2"/>
      <c r="ALP985" s="2"/>
      <c r="ALQ985" s="2"/>
      <c r="ALR985" s="2"/>
      <c r="ALS985" s="2"/>
      <c r="ALT985" s="2"/>
      <c r="ALU985" s="2"/>
      <c r="ALV985" s="2"/>
      <c r="ALW985" s="2"/>
      <c r="ALX985" s="2"/>
      <c r="ALY985" s="2"/>
      <c r="ALZ985" s="2"/>
      <c r="AMA985" s="2"/>
      <c r="AMB985" s="2"/>
      <c r="AMC985" s="2"/>
      <c r="AMD985" s="2"/>
      <c r="AME985" s="2"/>
      <c r="AMF985" s="2"/>
      <c r="AMG985" s="2"/>
      <c r="AMH985" s="2"/>
      <c r="AMI985" s="2"/>
      <c r="AMJ985" s="2"/>
    </row>
    <row r="986" s="1" customFormat="1" ht="27.75" customHeight="1" spans="1:102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  <c r="KE986" s="2"/>
      <c r="KF986" s="2"/>
      <c r="KG986" s="2"/>
      <c r="KH986" s="2"/>
      <c r="KI986" s="2"/>
      <c r="KJ986" s="2"/>
      <c r="KK986" s="2"/>
      <c r="KL986" s="2"/>
      <c r="KM986" s="2"/>
      <c r="KN986" s="2"/>
      <c r="KO986" s="2"/>
      <c r="KP986" s="2"/>
      <c r="KQ986" s="2"/>
      <c r="KR986" s="2"/>
      <c r="KS986" s="2"/>
      <c r="KT986" s="2"/>
      <c r="KU986" s="2"/>
      <c r="KV986" s="2"/>
      <c r="KW986" s="2"/>
      <c r="KX986" s="2"/>
      <c r="KY986" s="2"/>
      <c r="KZ986" s="2"/>
      <c r="LA986" s="2"/>
      <c r="LB986" s="2"/>
      <c r="LC986" s="2"/>
      <c r="LD986" s="2"/>
      <c r="LE986" s="2"/>
      <c r="LF986" s="2"/>
      <c r="LG986" s="2"/>
      <c r="LH986" s="2"/>
      <c r="LI986" s="2"/>
      <c r="LJ986" s="2"/>
      <c r="LK986" s="2"/>
      <c r="LL986" s="2"/>
      <c r="LM986" s="2"/>
      <c r="LN986" s="2"/>
      <c r="LO986" s="2"/>
      <c r="LP986" s="2"/>
      <c r="LQ986" s="2"/>
      <c r="LR986" s="2"/>
      <c r="LS986" s="2"/>
      <c r="LT986" s="2"/>
      <c r="LU986" s="2"/>
      <c r="LV986" s="2"/>
      <c r="LW986" s="2"/>
      <c r="LX986" s="2"/>
      <c r="LY986" s="2"/>
      <c r="LZ986" s="2"/>
      <c r="MA986" s="2"/>
      <c r="MB986" s="2"/>
      <c r="MC986" s="2"/>
      <c r="MD986" s="2"/>
      <c r="ME986" s="2"/>
      <c r="MF986" s="2"/>
      <c r="MG986" s="2"/>
      <c r="MH986" s="2"/>
      <c r="MI986" s="2"/>
      <c r="MJ986" s="2"/>
      <c r="MK986" s="2"/>
      <c r="ML986" s="2"/>
      <c r="MM986" s="2"/>
      <c r="MN986" s="2"/>
      <c r="MO986" s="2"/>
      <c r="MP986" s="2"/>
      <c r="MQ986" s="2"/>
      <c r="MR986" s="2"/>
      <c r="MS986" s="2"/>
      <c r="MT986" s="2"/>
      <c r="MU986" s="2"/>
      <c r="MV986" s="2"/>
      <c r="MW986" s="2"/>
      <c r="MX986" s="2"/>
      <c r="MY986" s="2"/>
      <c r="MZ986" s="2"/>
      <c r="NA986" s="2"/>
      <c r="NB986" s="2"/>
      <c r="NC986" s="2"/>
      <c r="ND986" s="2"/>
      <c r="NE986" s="2"/>
      <c r="NF986" s="2"/>
      <c r="NG986" s="2"/>
      <c r="NH986" s="2"/>
      <c r="NI986" s="2"/>
      <c r="NJ986" s="2"/>
      <c r="NK986" s="2"/>
      <c r="NL986" s="2"/>
      <c r="NM986" s="2"/>
      <c r="NN986" s="2"/>
      <c r="NO986" s="2"/>
      <c r="NP986" s="2"/>
      <c r="NQ986" s="2"/>
      <c r="NR986" s="2"/>
      <c r="NS986" s="2"/>
      <c r="NT986" s="2"/>
      <c r="NU986" s="2"/>
      <c r="NV986" s="2"/>
      <c r="NW986" s="2"/>
      <c r="NX986" s="2"/>
      <c r="NY986" s="2"/>
      <c r="NZ986" s="2"/>
      <c r="OA986" s="2"/>
      <c r="OB986" s="2"/>
      <c r="OC986" s="2"/>
      <c r="OD986" s="2"/>
      <c r="OE986" s="2"/>
      <c r="OF986" s="2"/>
      <c r="OG986" s="2"/>
      <c r="OH986" s="2"/>
      <c r="OI986" s="2"/>
      <c r="OJ986" s="2"/>
      <c r="OK986" s="2"/>
      <c r="OL986" s="2"/>
      <c r="OM986" s="2"/>
      <c r="ON986" s="2"/>
      <c r="OO986" s="2"/>
      <c r="OP986" s="2"/>
      <c r="OQ986" s="2"/>
      <c r="OR986" s="2"/>
      <c r="OS986" s="2"/>
      <c r="OT986" s="2"/>
      <c r="OU986" s="2"/>
      <c r="OV986" s="2"/>
      <c r="OW986" s="2"/>
      <c r="OX986" s="2"/>
      <c r="OY986" s="2"/>
      <c r="OZ986" s="2"/>
      <c r="PA986" s="2"/>
      <c r="PB986" s="2"/>
      <c r="PC986" s="2"/>
      <c r="PD986" s="2"/>
      <c r="PE986" s="2"/>
      <c r="PF986" s="2"/>
      <c r="PG986" s="2"/>
      <c r="PH986" s="2"/>
      <c r="PI986" s="2"/>
      <c r="PJ986" s="2"/>
      <c r="PK986" s="2"/>
      <c r="PL986" s="2"/>
      <c r="PM986" s="2"/>
      <c r="PN986" s="2"/>
      <c r="PO986" s="2"/>
      <c r="PP986" s="2"/>
      <c r="PQ986" s="2"/>
      <c r="PR986" s="2"/>
      <c r="PS986" s="2"/>
      <c r="PT986" s="2"/>
      <c r="PU986" s="2"/>
      <c r="PV986" s="2"/>
      <c r="PW986" s="2"/>
      <c r="PX986" s="2"/>
      <c r="PY986" s="2"/>
      <c r="PZ986" s="2"/>
      <c r="QA986" s="2"/>
      <c r="QB986" s="2"/>
      <c r="QC986" s="2"/>
      <c r="QD986" s="2"/>
      <c r="QE986" s="2"/>
      <c r="QF986" s="2"/>
      <c r="QG986" s="2"/>
      <c r="QH986" s="2"/>
      <c r="QI986" s="2"/>
      <c r="QJ986" s="2"/>
      <c r="QK986" s="2"/>
      <c r="QL986" s="2"/>
      <c r="QM986" s="2"/>
      <c r="QN986" s="2"/>
      <c r="QO986" s="2"/>
      <c r="QP986" s="2"/>
      <c r="QQ986" s="2"/>
      <c r="QR986" s="2"/>
      <c r="QS986" s="2"/>
      <c r="QT986" s="2"/>
      <c r="QU986" s="2"/>
      <c r="QV986" s="2"/>
      <c r="QW986" s="2"/>
      <c r="QX986" s="2"/>
      <c r="QY986" s="2"/>
      <c r="QZ986" s="2"/>
      <c r="RA986" s="2"/>
      <c r="RB986" s="2"/>
      <c r="RC986" s="2"/>
      <c r="RD986" s="2"/>
      <c r="RE986" s="2"/>
      <c r="RF986" s="2"/>
      <c r="RG986" s="2"/>
      <c r="RH986" s="2"/>
      <c r="RI986" s="2"/>
      <c r="RJ986" s="2"/>
      <c r="RK986" s="2"/>
      <c r="RL986" s="2"/>
      <c r="RM986" s="2"/>
      <c r="RN986" s="2"/>
      <c r="RO986" s="2"/>
      <c r="RP986" s="2"/>
      <c r="RQ986" s="2"/>
      <c r="RR986" s="2"/>
      <c r="RS986" s="2"/>
      <c r="RT986" s="2"/>
      <c r="RU986" s="2"/>
      <c r="RV986" s="2"/>
      <c r="RW986" s="2"/>
      <c r="RX986" s="2"/>
      <c r="RY986" s="2"/>
      <c r="RZ986" s="2"/>
      <c r="SA986" s="2"/>
      <c r="SB986" s="2"/>
      <c r="SC986" s="2"/>
      <c r="SD986" s="2"/>
      <c r="SE986" s="2"/>
      <c r="SF986" s="2"/>
      <c r="SG986" s="2"/>
      <c r="SH986" s="2"/>
      <c r="SI986" s="2"/>
      <c r="SJ986" s="2"/>
      <c r="SK986" s="2"/>
      <c r="SL986" s="2"/>
      <c r="SM986" s="2"/>
      <c r="SN986" s="2"/>
      <c r="SO986" s="2"/>
      <c r="SP986" s="2"/>
      <c r="SQ986" s="2"/>
      <c r="SR986" s="2"/>
      <c r="SS986" s="2"/>
      <c r="ST986" s="2"/>
      <c r="SU986" s="2"/>
      <c r="SV986" s="2"/>
      <c r="SW986" s="2"/>
      <c r="SX986" s="2"/>
      <c r="SY986" s="2"/>
      <c r="SZ986" s="2"/>
      <c r="TA986" s="2"/>
      <c r="TB986" s="2"/>
      <c r="TC986" s="2"/>
      <c r="TD986" s="2"/>
      <c r="TE986" s="2"/>
      <c r="TF986" s="2"/>
      <c r="TG986" s="2"/>
      <c r="TH986" s="2"/>
      <c r="TI986" s="2"/>
      <c r="TJ986" s="2"/>
      <c r="TK986" s="2"/>
      <c r="TL986" s="2"/>
      <c r="TM986" s="2"/>
      <c r="TN986" s="2"/>
      <c r="TO986" s="2"/>
      <c r="TP986" s="2"/>
      <c r="TQ986" s="2"/>
      <c r="TR986" s="2"/>
      <c r="TS986" s="2"/>
      <c r="TT986" s="2"/>
      <c r="TU986" s="2"/>
      <c r="TV986" s="2"/>
      <c r="TW986" s="2"/>
      <c r="TX986" s="2"/>
      <c r="TY986" s="2"/>
      <c r="TZ986" s="2"/>
      <c r="UA986" s="2"/>
      <c r="UB986" s="2"/>
      <c r="UC986" s="2"/>
      <c r="UD986" s="2"/>
      <c r="UE986" s="2"/>
      <c r="UF986" s="2"/>
      <c r="UG986" s="2"/>
      <c r="UH986" s="2"/>
      <c r="UI986" s="2"/>
      <c r="UJ986" s="2"/>
      <c r="UK986" s="2"/>
      <c r="UL986" s="2"/>
      <c r="UM986" s="2"/>
      <c r="UN986" s="2"/>
      <c r="UO986" s="2"/>
      <c r="UP986" s="2"/>
      <c r="UQ986" s="2"/>
      <c r="UR986" s="2"/>
      <c r="US986" s="2"/>
      <c r="UT986" s="2"/>
      <c r="UU986" s="2"/>
      <c r="UV986" s="2"/>
      <c r="UW986" s="2"/>
      <c r="UX986" s="2"/>
      <c r="UY986" s="2"/>
      <c r="UZ986" s="2"/>
      <c r="VA986" s="2"/>
      <c r="VB986" s="2"/>
      <c r="VC986" s="2"/>
      <c r="VD986" s="2"/>
      <c r="VE986" s="2"/>
      <c r="VF986" s="2"/>
      <c r="VG986" s="2"/>
      <c r="VH986" s="2"/>
      <c r="VI986" s="2"/>
      <c r="VJ986" s="2"/>
      <c r="VK986" s="2"/>
      <c r="VL986" s="2"/>
      <c r="VM986" s="2"/>
      <c r="VN986" s="2"/>
      <c r="VO986" s="2"/>
      <c r="VP986" s="2"/>
      <c r="VQ986" s="2"/>
      <c r="VR986" s="2"/>
      <c r="VS986" s="2"/>
      <c r="VT986" s="2"/>
      <c r="VU986" s="2"/>
      <c r="VV986" s="2"/>
      <c r="VW986" s="2"/>
      <c r="VX986" s="2"/>
      <c r="VY986" s="2"/>
      <c r="VZ986" s="2"/>
      <c r="WA986" s="2"/>
      <c r="WB986" s="2"/>
      <c r="WC986" s="2"/>
      <c r="WD986" s="2"/>
      <c r="WE986" s="2"/>
      <c r="WF986" s="2"/>
      <c r="WG986" s="2"/>
      <c r="WH986" s="2"/>
      <c r="WI986" s="2"/>
      <c r="WJ986" s="2"/>
      <c r="WK986" s="2"/>
      <c r="WL986" s="2"/>
      <c r="WM986" s="2"/>
      <c r="WN986" s="2"/>
      <c r="WO986" s="2"/>
      <c r="WP986" s="2"/>
      <c r="WQ986" s="2"/>
      <c r="WR986" s="2"/>
      <c r="WS986" s="2"/>
      <c r="WT986" s="2"/>
      <c r="WU986" s="2"/>
      <c r="WV986" s="2"/>
      <c r="WW986" s="2"/>
      <c r="WX986" s="2"/>
      <c r="WY986" s="2"/>
      <c r="WZ986" s="2"/>
      <c r="XA986" s="2"/>
      <c r="XB986" s="2"/>
      <c r="XC986" s="2"/>
      <c r="XD986" s="2"/>
      <c r="XE986" s="2"/>
      <c r="XF986" s="2"/>
      <c r="XG986" s="2"/>
      <c r="XH986" s="2"/>
      <c r="XI986" s="2"/>
      <c r="XJ986" s="2"/>
      <c r="XK986" s="2"/>
      <c r="XL986" s="2"/>
      <c r="XM986" s="2"/>
      <c r="XN986" s="2"/>
      <c r="XO986" s="2"/>
      <c r="XP986" s="2"/>
      <c r="XQ986" s="2"/>
      <c r="XR986" s="2"/>
      <c r="XS986" s="2"/>
      <c r="XT986" s="2"/>
      <c r="XU986" s="2"/>
      <c r="XV986" s="2"/>
      <c r="XW986" s="2"/>
      <c r="XX986" s="2"/>
      <c r="XY986" s="2"/>
      <c r="XZ986" s="2"/>
      <c r="YA986" s="2"/>
      <c r="YB986" s="2"/>
      <c r="YC986" s="2"/>
      <c r="YD986" s="2"/>
      <c r="YE986" s="2"/>
      <c r="YF986" s="2"/>
      <c r="YG986" s="2"/>
      <c r="YH986" s="2"/>
      <c r="YI986" s="2"/>
      <c r="YJ986" s="2"/>
      <c r="YK986" s="2"/>
      <c r="YL986" s="2"/>
      <c r="YM986" s="2"/>
      <c r="YN986" s="2"/>
      <c r="YO986" s="2"/>
      <c r="YP986" s="2"/>
      <c r="YQ986" s="2"/>
      <c r="YR986" s="2"/>
      <c r="YS986" s="2"/>
      <c r="YT986" s="2"/>
      <c r="YU986" s="2"/>
      <c r="YV986" s="2"/>
      <c r="YW986" s="2"/>
      <c r="YX986" s="2"/>
      <c r="YY986" s="2"/>
      <c r="YZ986" s="2"/>
      <c r="ZA986" s="2"/>
      <c r="ZB986" s="2"/>
      <c r="ZC986" s="2"/>
      <c r="ZD986" s="2"/>
      <c r="ZE986" s="2"/>
      <c r="ZF986" s="2"/>
      <c r="ZG986" s="2"/>
      <c r="ZH986" s="2"/>
      <c r="ZI986" s="2"/>
      <c r="ZJ986" s="2"/>
      <c r="ZK986" s="2"/>
      <c r="ZL986" s="2"/>
      <c r="ZM986" s="2"/>
      <c r="ZN986" s="2"/>
      <c r="ZO986" s="2"/>
      <c r="ZP986" s="2"/>
      <c r="ZQ986" s="2"/>
      <c r="ZR986" s="2"/>
      <c r="ZS986" s="2"/>
      <c r="ZT986" s="2"/>
      <c r="ZU986" s="2"/>
      <c r="ZV986" s="2"/>
      <c r="ZW986" s="2"/>
      <c r="ZX986" s="2"/>
      <c r="ZY986" s="2"/>
      <c r="ZZ986" s="2"/>
      <c r="AAA986" s="2"/>
      <c r="AAB986" s="2"/>
      <c r="AAC986" s="2"/>
      <c r="AAD986" s="2"/>
      <c r="AAE986" s="2"/>
      <c r="AAF986" s="2"/>
      <c r="AAG986" s="2"/>
      <c r="AAH986" s="2"/>
      <c r="AAI986" s="2"/>
      <c r="AAJ986" s="2"/>
      <c r="AAK986" s="2"/>
      <c r="AAL986" s="2"/>
      <c r="AAM986" s="2"/>
      <c r="AAN986" s="2"/>
      <c r="AAO986" s="2"/>
      <c r="AAP986" s="2"/>
      <c r="AAQ986" s="2"/>
      <c r="AAR986" s="2"/>
      <c r="AAS986" s="2"/>
      <c r="AAT986" s="2"/>
      <c r="AAU986" s="2"/>
      <c r="AAV986" s="2"/>
      <c r="AAW986" s="2"/>
      <c r="AAX986" s="2"/>
      <c r="AAY986" s="2"/>
      <c r="AAZ986" s="2"/>
      <c r="ABA986" s="2"/>
      <c r="ABB986" s="2"/>
      <c r="ABC986" s="2"/>
      <c r="ABD986" s="2"/>
      <c r="ABE986" s="2"/>
      <c r="ABF986" s="2"/>
      <c r="ABG986" s="2"/>
      <c r="ABH986" s="2"/>
      <c r="ABI986" s="2"/>
      <c r="ABJ986" s="2"/>
      <c r="ABK986" s="2"/>
      <c r="ABL986" s="2"/>
      <c r="ABM986" s="2"/>
      <c r="ABN986" s="2"/>
      <c r="ABO986" s="2"/>
      <c r="ABP986" s="2"/>
      <c r="ABQ986" s="2"/>
      <c r="ABR986" s="2"/>
      <c r="ABS986" s="2"/>
      <c r="ABT986" s="2"/>
      <c r="ABU986" s="2"/>
      <c r="ABV986" s="2"/>
      <c r="ABW986" s="2"/>
      <c r="ABX986" s="2"/>
      <c r="ABY986" s="2"/>
      <c r="ABZ986" s="2"/>
      <c r="ACA986" s="2"/>
      <c r="ACB986" s="2"/>
      <c r="ACC986" s="2"/>
      <c r="ACD986" s="2"/>
      <c r="ACE986" s="2"/>
      <c r="ACF986" s="2"/>
      <c r="ACG986" s="2"/>
      <c r="ACH986" s="2"/>
      <c r="ACI986" s="2"/>
      <c r="ACJ986" s="2"/>
      <c r="ACK986" s="2"/>
      <c r="ACL986" s="2"/>
      <c r="ACM986" s="2"/>
      <c r="ACN986" s="2"/>
      <c r="ACO986" s="2"/>
      <c r="ACP986" s="2"/>
      <c r="ACQ986" s="2"/>
      <c r="ACR986" s="2"/>
      <c r="ACS986" s="2"/>
      <c r="ACT986" s="2"/>
      <c r="ACU986" s="2"/>
      <c r="ACV986" s="2"/>
      <c r="ACW986" s="2"/>
      <c r="ACX986" s="2"/>
      <c r="ACY986" s="2"/>
      <c r="ACZ986" s="2"/>
      <c r="ADA986" s="2"/>
      <c r="ADB986" s="2"/>
      <c r="ADC986" s="2"/>
      <c r="ADD986" s="2"/>
      <c r="ADE986" s="2"/>
      <c r="ADF986" s="2"/>
      <c r="ADG986" s="2"/>
      <c r="ADH986" s="2"/>
      <c r="ADI986" s="2"/>
      <c r="ADJ986" s="2"/>
      <c r="ADK986" s="2"/>
      <c r="ADL986" s="2"/>
      <c r="ADM986" s="2"/>
      <c r="ADN986" s="2"/>
      <c r="ADO986" s="2"/>
      <c r="ADP986" s="2"/>
      <c r="ADQ986" s="2"/>
      <c r="ADR986" s="2"/>
      <c r="ADS986" s="2"/>
      <c r="ADT986" s="2"/>
      <c r="ADU986" s="2"/>
      <c r="ADV986" s="2"/>
      <c r="ADW986" s="2"/>
      <c r="ADX986" s="2"/>
      <c r="ADY986" s="2"/>
      <c r="ADZ986" s="2"/>
      <c r="AEA986" s="2"/>
      <c r="AEB986" s="2"/>
      <c r="AEC986" s="2"/>
      <c r="AED986" s="2"/>
      <c r="AEE986" s="2"/>
      <c r="AEF986" s="2"/>
      <c r="AEG986" s="2"/>
      <c r="AEH986" s="2"/>
      <c r="AEI986" s="2"/>
      <c r="AEJ986" s="2"/>
      <c r="AEK986" s="2"/>
      <c r="AEL986" s="2"/>
      <c r="AEM986" s="2"/>
      <c r="AEN986" s="2"/>
      <c r="AEO986" s="2"/>
      <c r="AEP986" s="2"/>
      <c r="AEQ986" s="2"/>
      <c r="AER986" s="2"/>
      <c r="AES986" s="2"/>
      <c r="AET986" s="2"/>
      <c r="AEU986" s="2"/>
      <c r="AEV986" s="2"/>
      <c r="AEW986" s="2"/>
      <c r="AEX986" s="2"/>
      <c r="AEY986" s="2"/>
      <c r="AEZ986" s="2"/>
      <c r="AFA986" s="2"/>
      <c r="AFB986" s="2"/>
      <c r="AFC986" s="2"/>
      <c r="AFD986" s="2"/>
      <c r="AFE986" s="2"/>
      <c r="AFF986" s="2"/>
      <c r="AFG986" s="2"/>
      <c r="AFH986" s="2"/>
      <c r="AFI986" s="2"/>
      <c r="AFJ986" s="2"/>
      <c r="AFK986" s="2"/>
      <c r="AFL986" s="2"/>
      <c r="AFM986" s="2"/>
      <c r="AFN986" s="2"/>
      <c r="AFO986" s="2"/>
      <c r="AFP986" s="2"/>
      <c r="AFQ986" s="2"/>
      <c r="AFR986" s="2"/>
      <c r="AFS986" s="2"/>
      <c r="AFT986" s="2"/>
      <c r="AFU986" s="2"/>
      <c r="AFV986" s="2"/>
      <c r="AFW986" s="2"/>
      <c r="AFX986" s="2"/>
      <c r="AFY986" s="2"/>
      <c r="AFZ986" s="2"/>
      <c r="AGA986" s="2"/>
      <c r="AGB986" s="2"/>
      <c r="AGC986" s="2"/>
      <c r="AGD986" s="2"/>
      <c r="AGE986" s="2"/>
      <c r="AGF986" s="2"/>
      <c r="AGG986" s="2"/>
      <c r="AGH986" s="2"/>
      <c r="AGI986" s="2"/>
      <c r="AGJ986" s="2"/>
      <c r="AGK986" s="2"/>
      <c r="AGL986" s="2"/>
      <c r="AGM986" s="2"/>
      <c r="AGN986" s="2"/>
      <c r="AGO986" s="2"/>
      <c r="AGP986" s="2"/>
      <c r="AGQ986" s="2"/>
      <c r="AGR986" s="2"/>
      <c r="AGS986" s="2"/>
      <c r="AGT986" s="2"/>
      <c r="AGU986" s="2"/>
      <c r="AGV986" s="2"/>
      <c r="AGW986" s="2"/>
      <c r="AGX986" s="2"/>
      <c r="AGY986" s="2"/>
      <c r="AGZ986" s="2"/>
      <c r="AHA986" s="2"/>
      <c r="AHB986" s="2"/>
      <c r="AHC986" s="2"/>
      <c r="AHD986" s="2"/>
      <c r="AHE986" s="2"/>
      <c r="AHF986" s="2"/>
      <c r="AHG986" s="2"/>
      <c r="AHH986" s="2"/>
      <c r="AHI986" s="2"/>
      <c r="AHJ986" s="2"/>
      <c r="AHK986" s="2"/>
      <c r="AHL986" s="2"/>
      <c r="AHM986" s="2"/>
      <c r="AHN986" s="2"/>
      <c r="AHO986" s="2"/>
      <c r="AHP986" s="2"/>
      <c r="AHQ986" s="2"/>
      <c r="AHR986" s="2"/>
      <c r="AHS986" s="2"/>
      <c r="AHT986" s="2"/>
      <c r="AHU986" s="2"/>
      <c r="AHV986" s="2"/>
      <c r="AHW986" s="2"/>
      <c r="AHX986" s="2"/>
      <c r="AHY986" s="2"/>
      <c r="AHZ986" s="2"/>
      <c r="AIA986" s="2"/>
      <c r="AIB986" s="2"/>
      <c r="AIC986" s="2"/>
      <c r="AID986" s="2"/>
      <c r="AIE986" s="2"/>
      <c r="AIF986" s="2"/>
      <c r="AIG986" s="2"/>
      <c r="AIH986" s="2"/>
      <c r="AII986" s="2"/>
      <c r="AIJ986" s="2"/>
      <c r="AIK986" s="2"/>
      <c r="AIL986" s="2"/>
      <c r="AIM986" s="2"/>
      <c r="AIN986" s="2"/>
      <c r="AIO986" s="2"/>
      <c r="AIP986" s="2"/>
      <c r="AIQ986" s="2"/>
      <c r="AIR986" s="2"/>
      <c r="AIS986" s="2"/>
      <c r="AIT986" s="2"/>
      <c r="AIU986" s="2"/>
      <c r="AIV986" s="2"/>
      <c r="AIW986" s="2"/>
      <c r="AIX986" s="2"/>
      <c r="AIY986" s="2"/>
      <c r="AIZ986" s="2"/>
      <c r="AJA986" s="2"/>
      <c r="AJB986" s="2"/>
      <c r="AJC986" s="2"/>
      <c r="AJD986" s="2"/>
      <c r="AJE986" s="2"/>
      <c r="AJF986" s="2"/>
      <c r="AJG986" s="2"/>
      <c r="AJH986" s="2"/>
      <c r="AJI986" s="2"/>
      <c r="AJJ986" s="2"/>
      <c r="AJK986" s="2"/>
      <c r="AJL986" s="2"/>
      <c r="AJM986" s="2"/>
      <c r="AJN986" s="2"/>
      <c r="AJO986" s="2"/>
      <c r="AJP986" s="2"/>
      <c r="AJQ986" s="2"/>
      <c r="AJR986" s="2"/>
      <c r="AJS986" s="2"/>
      <c r="AJT986" s="2"/>
      <c r="AJU986" s="2"/>
      <c r="AJV986" s="2"/>
      <c r="AJW986" s="2"/>
      <c r="AJX986" s="2"/>
      <c r="AJY986" s="2"/>
      <c r="AJZ986" s="2"/>
      <c r="AKA986" s="2"/>
      <c r="AKB986" s="2"/>
      <c r="AKC986" s="2"/>
      <c r="AKD986" s="2"/>
      <c r="AKE986" s="2"/>
      <c r="AKF986" s="2"/>
      <c r="AKG986" s="2"/>
      <c r="AKH986" s="2"/>
      <c r="AKI986" s="2"/>
      <c r="AKJ986" s="2"/>
      <c r="AKK986" s="2"/>
      <c r="AKL986" s="2"/>
      <c r="AKM986" s="2"/>
      <c r="AKN986" s="2"/>
      <c r="AKO986" s="2"/>
      <c r="AKP986" s="2"/>
      <c r="AKQ986" s="2"/>
      <c r="AKR986" s="2"/>
      <c r="AKS986" s="2"/>
      <c r="AKT986" s="2"/>
      <c r="AKU986" s="2"/>
      <c r="AKV986" s="2"/>
      <c r="AKW986" s="2"/>
      <c r="AKX986" s="2"/>
      <c r="AKY986" s="2"/>
      <c r="AKZ986" s="2"/>
      <c r="ALA986" s="2"/>
      <c r="ALB986" s="2"/>
      <c r="ALC986" s="2"/>
      <c r="ALD986" s="2"/>
      <c r="ALE986" s="2"/>
      <c r="ALF986" s="2"/>
      <c r="ALG986" s="2"/>
      <c r="ALH986" s="2"/>
      <c r="ALI986" s="2"/>
      <c r="ALJ986" s="2"/>
      <c r="ALK986" s="2"/>
      <c r="ALL986" s="2"/>
      <c r="ALM986" s="2"/>
      <c r="ALN986" s="2"/>
      <c r="ALO986" s="2"/>
      <c r="ALP986" s="2"/>
      <c r="ALQ986" s="2"/>
      <c r="ALR986" s="2"/>
      <c r="ALS986" s="2"/>
      <c r="ALT986" s="2"/>
      <c r="ALU986" s="2"/>
      <c r="ALV986" s="2"/>
      <c r="ALW986" s="2"/>
      <c r="ALX986" s="2"/>
      <c r="ALY986" s="2"/>
      <c r="ALZ986" s="2"/>
      <c r="AMA986" s="2"/>
      <c r="AMB986" s="2"/>
      <c r="AMC986" s="2"/>
      <c r="AMD986" s="2"/>
      <c r="AME986" s="2"/>
      <c r="AMF986" s="2"/>
      <c r="AMG986" s="2"/>
      <c r="AMH986" s="2"/>
      <c r="AMI986" s="2"/>
      <c r="AMJ986" s="2"/>
    </row>
    <row r="987" s="1" customFormat="1" ht="27.75" customHeight="1" spans="1:102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K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  <c r="KY987" s="2"/>
      <c r="KZ987" s="2"/>
      <c r="LA987" s="2"/>
      <c r="LB987" s="2"/>
      <c r="LC987" s="2"/>
      <c r="LD987" s="2"/>
      <c r="LE987" s="2"/>
      <c r="LF987" s="2"/>
      <c r="LG987" s="2"/>
      <c r="LH987" s="2"/>
      <c r="LI987" s="2"/>
      <c r="LJ987" s="2"/>
      <c r="LK987" s="2"/>
      <c r="LL987" s="2"/>
      <c r="LM987" s="2"/>
      <c r="LN987" s="2"/>
      <c r="LO987" s="2"/>
      <c r="LP987" s="2"/>
      <c r="LQ987" s="2"/>
      <c r="LR987" s="2"/>
      <c r="LS987" s="2"/>
      <c r="LT987" s="2"/>
      <c r="LU987" s="2"/>
      <c r="LV987" s="2"/>
      <c r="LW987" s="2"/>
      <c r="LX987" s="2"/>
      <c r="LY987" s="2"/>
      <c r="LZ987" s="2"/>
      <c r="MA987" s="2"/>
      <c r="MB987" s="2"/>
      <c r="MC987" s="2"/>
      <c r="MD987" s="2"/>
      <c r="ME987" s="2"/>
      <c r="MF987" s="2"/>
      <c r="MG987" s="2"/>
      <c r="MH987" s="2"/>
      <c r="MI987" s="2"/>
      <c r="MJ987" s="2"/>
      <c r="MK987" s="2"/>
      <c r="ML987" s="2"/>
      <c r="MM987" s="2"/>
      <c r="MN987" s="2"/>
      <c r="MO987" s="2"/>
      <c r="MP987" s="2"/>
      <c r="MQ987" s="2"/>
      <c r="MR987" s="2"/>
      <c r="MS987" s="2"/>
      <c r="MT987" s="2"/>
      <c r="MU987" s="2"/>
      <c r="MV987" s="2"/>
      <c r="MW987" s="2"/>
      <c r="MX987" s="2"/>
      <c r="MY987" s="2"/>
      <c r="MZ987" s="2"/>
      <c r="NA987" s="2"/>
      <c r="NB987" s="2"/>
      <c r="NC987" s="2"/>
      <c r="ND987" s="2"/>
      <c r="NE987" s="2"/>
      <c r="NF987" s="2"/>
      <c r="NG987" s="2"/>
      <c r="NH987" s="2"/>
      <c r="NI987" s="2"/>
      <c r="NJ987" s="2"/>
      <c r="NK987" s="2"/>
      <c r="NL987" s="2"/>
      <c r="NM987" s="2"/>
      <c r="NN987" s="2"/>
      <c r="NO987" s="2"/>
      <c r="NP987" s="2"/>
      <c r="NQ987" s="2"/>
      <c r="NR987" s="2"/>
      <c r="NS987" s="2"/>
      <c r="NT987" s="2"/>
      <c r="NU987" s="2"/>
      <c r="NV987" s="2"/>
      <c r="NW987" s="2"/>
      <c r="NX987" s="2"/>
      <c r="NY987" s="2"/>
      <c r="NZ987" s="2"/>
      <c r="OA987" s="2"/>
      <c r="OB987" s="2"/>
      <c r="OC987" s="2"/>
      <c r="OD987" s="2"/>
      <c r="OE987" s="2"/>
      <c r="OF987" s="2"/>
      <c r="OG987" s="2"/>
      <c r="OH987" s="2"/>
      <c r="OI987" s="2"/>
      <c r="OJ987" s="2"/>
      <c r="OK987" s="2"/>
      <c r="OL987" s="2"/>
      <c r="OM987" s="2"/>
      <c r="ON987" s="2"/>
      <c r="OO987" s="2"/>
      <c r="OP987" s="2"/>
      <c r="OQ987" s="2"/>
      <c r="OR987" s="2"/>
      <c r="OS987" s="2"/>
      <c r="OT987" s="2"/>
      <c r="OU987" s="2"/>
      <c r="OV987" s="2"/>
      <c r="OW987" s="2"/>
      <c r="OX987" s="2"/>
      <c r="OY987" s="2"/>
      <c r="OZ987" s="2"/>
      <c r="PA987" s="2"/>
      <c r="PB987" s="2"/>
      <c r="PC987" s="2"/>
      <c r="PD987" s="2"/>
      <c r="PE987" s="2"/>
      <c r="PF987" s="2"/>
      <c r="PG987" s="2"/>
      <c r="PH987" s="2"/>
      <c r="PI987" s="2"/>
      <c r="PJ987" s="2"/>
      <c r="PK987" s="2"/>
      <c r="PL987" s="2"/>
      <c r="PM987" s="2"/>
      <c r="PN987" s="2"/>
      <c r="PO987" s="2"/>
      <c r="PP987" s="2"/>
      <c r="PQ987" s="2"/>
      <c r="PR987" s="2"/>
      <c r="PS987" s="2"/>
      <c r="PT987" s="2"/>
      <c r="PU987" s="2"/>
      <c r="PV987" s="2"/>
      <c r="PW987" s="2"/>
      <c r="PX987" s="2"/>
      <c r="PY987" s="2"/>
      <c r="PZ987" s="2"/>
      <c r="QA987" s="2"/>
      <c r="QB987" s="2"/>
      <c r="QC987" s="2"/>
      <c r="QD987" s="2"/>
      <c r="QE987" s="2"/>
      <c r="QF987" s="2"/>
      <c r="QG987" s="2"/>
      <c r="QH987" s="2"/>
      <c r="QI987" s="2"/>
      <c r="QJ987" s="2"/>
      <c r="QK987" s="2"/>
      <c r="QL987" s="2"/>
      <c r="QM987" s="2"/>
      <c r="QN987" s="2"/>
      <c r="QO987" s="2"/>
      <c r="QP987" s="2"/>
      <c r="QQ987" s="2"/>
      <c r="QR987" s="2"/>
      <c r="QS987" s="2"/>
      <c r="QT987" s="2"/>
      <c r="QU987" s="2"/>
      <c r="QV987" s="2"/>
      <c r="QW987" s="2"/>
      <c r="QX987" s="2"/>
      <c r="QY987" s="2"/>
      <c r="QZ987" s="2"/>
      <c r="RA987" s="2"/>
      <c r="RB987" s="2"/>
      <c r="RC987" s="2"/>
      <c r="RD987" s="2"/>
      <c r="RE987" s="2"/>
      <c r="RF987" s="2"/>
      <c r="RG987" s="2"/>
      <c r="RH987" s="2"/>
      <c r="RI987" s="2"/>
      <c r="RJ987" s="2"/>
      <c r="RK987" s="2"/>
      <c r="RL987" s="2"/>
      <c r="RM987" s="2"/>
      <c r="RN987" s="2"/>
      <c r="RO987" s="2"/>
      <c r="RP987" s="2"/>
      <c r="RQ987" s="2"/>
      <c r="RR987" s="2"/>
      <c r="RS987" s="2"/>
      <c r="RT987" s="2"/>
      <c r="RU987" s="2"/>
      <c r="RV987" s="2"/>
      <c r="RW987" s="2"/>
      <c r="RX987" s="2"/>
      <c r="RY987" s="2"/>
      <c r="RZ987" s="2"/>
      <c r="SA987" s="2"/>
      <c r="SB987" s="2"/>
      <c r="SC987" s="2"/>
      <c r="SD987" s="2"/>
      <c r="SE987" s="2"/>
      <c r="SF987" s="2"/>
      <c r="SG987" s="2"/>
      <c r="SH987" s="2"/>
      <c r="SI987" s="2"/>
      <c r="SJ987" s="2"/>
      <c r="SK987" s="2"/>
      <c r="SL987" s="2"/>
      <c r="SM987" s="2"/>
      <c r="SN987" s="2"/>
      <c r="SO987" s="2"/>
      <c r="SP987" s="2"/>
      <c r="SQ987" s="2"/>
      <c r="SR987" s="2"/>
      <c r="SS987" s="2"/>
      <c r="ST987" s="2"/>
      <c r="SU987" s="2"/>
      <c r="SV987" s="2"/>
      <c r="SW987" s="2"/>
      <c r="SX987" s="2"/>
      <c r="SY987" s="2"/>
      <c r="SZ987" s="2"/>
      <c r="TA987" s="2"/>
      <c r="TB987" s="2"/>
      <c r="TC987" s="2"/>
      <c r="TD987" s="2"/>
      <c r="TE987" s="2"/>
      <c r="TF987" s="2"/>
      <c r="TG987" s="2"/>
      <c r="TH987" s="2"/>
      <c r="TI987" s="2"/>
      <c r="TJ987" s="2"/>
      <c r="TK987" s="2"/>
      <c r="TL987" s="2"/>
      <c r="TM987" s="2"/>
      <c r="TN987" s="2"/>
      <c r="TO987" s="2"/>
      <c r="TP987" s="2"/>
      <c r="TQ987" s="2"/>
      <c r="TR987" s="2"/>
      <c r="TS987" s="2"/>
      <c r="TT987" s="2"/>
      <c r="TU987" s="2"/>
      <c r="TV987" s="2"/>
      <c r="TW987" s="2"/>
      <c r="TX987" s="2"/>
      <c r="TY987" s="2"/>
      <c r="TZ987" s="2"/>
      <c r="UA987" s="2"/>
      <c r="UB987" s="2"/>
      <c r="UC987" s="2"/>
      <c r="UD987" s="2"/>
      <c r="UE987" s="2"/>
      <c r="UF987" s="2"/>
      <c r="UG987" s="2"/>
      <c r="UH987" s="2"/>
      <c r="UI987" s="2"/>
      <c r="UJ987" s="2"/>
      <c r="UK987" s="2"/>
      <c r="UL987" s="2"/>
      <c r="UM987" s="2"/>
      <c r="UN987" s="2"/>
      <c r="UO987" s="2"/>
      <c r="UP987" s="2"/>
      <c r="UQ987" s="2"/>
      <c r="UR987" s="2"/>
      <c r="US987" s="2"/>
      <c r="UT987" s="2"/>
      <c r="UU987" s="2"/>
      <c r="UV987" s="2"/>
      <c r="UW987" s="2"/>
      <c r="UX987" s="2"/>
      <c r="UY987" s="2"/>
      <c r="UZ987" s="2"/>
      <c r="VA987" s="2"/>
      <c r="VB987" s="2"/>
      <c r="VC987" s="2"/>
      <c r="VD987" s="2"/>
      <c r="VE987" s="2"/>
      <c r="VF987" s="2"/>
      <c r="VG987" s="2"/>
      <c r="VH987" s="2"/>
      <c r="VI987" s="2"/>
      <c r="VJ987" s="2"/>
      <c r="VK987" s="2"/>
      <c r="VL987" s="2"/>
      <c r="VM987" s="2"/>
      <c r="VN987" s="2"/>
      <c r="VO987" s="2"/>
      <c r="VP987" s="2"/>
      <c r="VQ987" s="2"/>
      <c r="VR987" s="2"/>
      <c r="VS987" s="2"/>
      <c r="VT987" s="2"/>
      <c r="VU987" s="2"/>
      <c r="VV987" s="2"/>
      <c r="VW987" s="2"/>
      <c r="VX987" s="2"/>
      <c r="VY987" s="2"/>
      <c r="VZ987" s="2"/>
      <c r="WA987" s="2"/>
      <c r="WB987" s="2"/>
      <c r="WC987" s="2"/>
      <c r="WD987" s="2"/>
      <c r="WE987" s="2"/>
      <c r="WF987" s="2"/>
      <c r="WG987" s="2"/>
      <c r="WH987" s="2"/>
      <c r="WI987" s="2"/>
      <c r="WJ987" s="2"/>
      <c r="WK987" s="2"/>
      <c r="WL987" s="2"/>
      <c r="WM987" s="2"/>
      <c r="WN987" s="2"/>
      <c r="WO987" s="2"/>
      <c r="WP987" s="2"/>
      <c r="WQ987" s="2"/>
      <c r="WR987" s="2"/>
      <c r="WS987" s="2"/>
      <c r="WT987" s="2"/>
      <c r="WU987" s="2"/>
      <c r="WV987" s="2"/>
      <c r="WW987" s="2"/>
      <c r="WX987" s="2"/>
      <c r="WY987" s="2"/>
      <c r="WZ987" s="2"/>
      <c r="XA987" s="2"/>
      <c r="XB987" s="2"/>
      <c r="XC987" s="2"/>
      <c r="XD987" s="2"/>
      <c r="XE987" s="2"/>
      <c r="XF987" s="2"/>
      <c r="XG987" s="2"/>
      <c r="XH987" s="2"/>
      <c r="XI987" s="2"/>
      <c r="XJ987" s="2"/>
      <c r="XK987" s="2"/>
      <c r="XL987" s="2"/>
      <c r="XM987" s="2"/>
      <c r="XN987" s="2"/>
      <c r="XO987" s="2"/>
      <c r="XP987" s="2"/>
      <c r="XQ987" s="2"/>
      <c r="XR987" s="2"/>
      <c r="XS987" s="2"/>
      <c r="XT987" s="2"/>
      <c r="XU987" s="2"/>
      <c r="XV987" s="2"/>
      <c r="XW987" s="2"/>
      <c r="XX987" s="2"/>
      <c r="XY987" s="2"/>
      <c r="XZ987" s="2"/>
      <c r="YA987" s="2"/>
      <c r="YB987" s="2"/>
      <c r="YC987" s="2"/>
      <c r="YD987" s="2"/>
      <c r="YE987" s="2"/>
      <c r="YF987" s="2"/>
      <c r="YG987" s="2"/>
      <c r="YH987" s="2"/>
      <c r="YI987" s="2"/>
      <c r="YJ987" s="2"/>
      <c r="YK987" s="2"/>
      <c r="YL987" s="2"/>
      <c r="YM987" s="2"/>
      <c r="YN987" s="2"/>
      <c r="YO987" s="2"/>
      <c r="YP987" s="2"/>
      <c r="YQ987" s="2"/>
      <c r="YR987" s="2"/>
      <c r="YS987" s="2"/>
      <c r="YT987" s="2"/>
      <c r="YU987" s="2"/>
      <c r="YV987" s="2"/>
      <c r="YW987" s="2"/>
      <c r="YX987" s="2"/>
      <c r="YY987" s="2"/>
      <c r="YZ987" s="2"/>
      <c r="ZA987" s="2"/>
      <c r="ZB987" s="2"/>
      <c r="ZC987" s="2"/>
      <c r="ZD987" s="2"/>
      <c r="ZE987" s="2"/>
      <c r="ZF987" s="2"/>
      <c r="ZG987" s="2"/>
      <c r="ZH987" s="2"/>
      <c r="ZI987" s="2"/>
      <c r="ZJ987" s="2"/>
      <c r="ZK987" s="2"/>
      <c r="ZL987" s="2"/>
      <c r="ZM987" s="2"/>
      <c r="ZN987" s="2"/>
      <c r="ZO987" s="2"/>
      <c r="ZP987" s="2"/>
      <c r="ZQ987" s="2"/>
      <c r="ZR987" s="2"/>
      <c r="ZS987" s="2"/>
      <c r="ZT987" s="2"/>
      <c r="ZU987" s="2"/>
      <c r="ZV987" s="2"/>
      <c r="ZW987" s="2"/>
      <c r="ZX987" s="2"/>
      <c r="ZY987" s="2"/>
      <c r="ZZ987" s="2"/>
      <c r="AAA987" s="2"/>
      <c r="AAB987" s="2"/>
      <c r="AAC987" s="2"/>
      <c r="AAD987" s="2"/>
      <c r="AAE987" s="2"/>
      <c r="AAF987" s="2"/>
      <c r="AAG987" s="2"/>
      <c r="AAH987" s="2"/>
      <c r="AAI987" s="2"/>
      <c r="AAJ987" s="2"/>
      <c r="AAK987" s="2"/>
      <c r="AAL987" s="2"/>
      <c r="AAM987" s="2"/>
      <c r="AAN987" s="2"/>
      <c r="AAO987" s="2"/>
      <c r="AAP987" s="2"/>
      <c r="AAQ987" s="2"/>
      <c r="AAR987" s="2"/>
      <c r="AAS987" s="2"/>
      <c r="AAT987" s="2"/>
      <c r="AAU987" s="2"/>
      <c r="AAV987" s="2"/>
      <c r="AAW987" s="2"/>
      <c r="AAX987" s="2"/>
      <c r="AAY987" s="2"/>
      <c r="AAZ987" s="2"/>
      <c r="ABA987" s="2"/>
      <c r="ABB987" s="2"/>
      <c r="ABC987" s="2"/>
      <c r="ABD987" s="2"/>
      <c r="ABE987" s="2"/>
      <c r="ABF987" s="2"/>
      <c r="ABG987" s="2"/>
      <c r="ABH987" s="2"/>
      <c r="ABI987" s="2"/>
      <c r="ABJ987" s="2"/>
      <c r="ABK987" s="2"/>
      <c r="ABL987" s="2"/>
      <c r="ABM987" s="2"/>
      <c r="ABN987" s="2"/>
      <c r="ABO987" s="2"/>
      <c r="ABP987" s="2"/>
      <c r="ABQ987" s="2"/>
      <c r="ABR987" s="2"/>
      <c r="ABS987" s="2"/>
      <c r="ABT987" s="2"/>
      <c r="ABU987" s="2"/>
      <c r="ABV987" s="2"/>
      <c r="ABW987" s="2"/>
      <c r="ABX987" s="2"/>
      <c r="ABY987" s="2"/>
      <c r="ABZ987" s="2"/>
      <c r="ACA987" s="2"/>
      <c r="ACB987" s="2"/>
      <c r="ACC987" s="2"/>
      <c r="ACD987" s="2"/>
      <c r="ACE987" s="2"/>
      <c r="ACF987" s="2"/>
      <c r="ACG987" s="2"/>
      <c r="ACH987" s="2"/>
      <c r="ACI987" s="2"/>
      <c r="ACJ987" s="2"/>
      <c r="ACK987" s="2"/>
      <c r="ACL987" s="2"/>
      <c r="ACM987" s="2"/>
      <c r="ACN987" s="2"/>
      <c r="ACO987" s="2"/>
      <c r="ACP987" s="2"/>
      <c r="ACQ987" s="2"/>
      <c r="ACR987" s="2"/>
      <c r="ACS987" s="2"/>
      <c r="ACT987" s="2"/>
      <c r="ACU987" s="2"/>
      <c r="ACV987" s="2"/>
      <c r="ACW987" s="2"/>
      <c r="ACX987" s="2"/>
      <c r="ACY987" s="2"/>
      <c r="ACZ987" s="2"/>
      <c r="ADA987" s="2"/>
      <c r="ADB987" s="2"/>
      <c r="ADC987" s="2"/>
      <c r="ADD987" s="2"/>
      <c r="ADE987" s="2"/>
      <c r="ADF987" s="2"/>
      <c r="ADG987" s="2"/>
      <c r="ADH987" s="2"/>
      <c r="ADI987" s="2"/>
      <c r="ADJ987" s="2"/>
      <c r="ADK987" s="2"/>
      <c r="ADL987" s="2"/>
      <c r="ADM987" s="2"/>
      <c r="ADN987" s="2"/>
      <c r="ADO987" s="2"/>
      <c r="ADP987" s="2"/>
      <c r="ADQ987" s="2"/>
      <c r="ADR987" s="2"/>
      <c r="ADS987" s="2"/>
      <c r="ADT987" s="2"/>
      <c r="ADU987" s="2"/>
      <c r="ADV987" s="2"/>
      <c r="ADW987" s="2"/>
      <c r="ADX987" s="2"/>
      <c r="ADY987" s="2"/>
      <c r="ADZ987" s="2"/>
      <c r="AEA987" s="2"/>
      <c r="AEB987" s="2"/>
      <c r="AEC987" s="2"/>
      <c r="AED987" s="2"/>
      <c r="AEE987" s="2"/>
      <c r="AEF987" s="2"/>
      <c r="AEG987" s="2"/>
      <c r="AEH987" s="2"/>
      <c r="AEI987" s="2"/>
      <c r="AEJ987" s="2"/>
      <c r="AEK987" s="2"/>
      <c r="AEL987" s="2"/>
      <c r="AEM987" s="2"/>
      <c r="AEN987" s="2"/>
      <c r="AEO987" s="2"/>
      <c r="AEP987" s="2"/>
      <c r="AEQ987" s="2"/>
      <c r="AER987" s="2"/>
      <c r="AES987" s="2"/>
      <c r="AET987" s="2"/>
      <c r="AEU987" s="2"/>
      <c r="AEV987" s="2"/>
      <c r="AEW987" s="2"/>
      <c r="AEX987" s="2"/>
      <c r="AEY987" s="2"/>
      <c r="AEZ987" s="2"/>
      <c r="AFA987" s="2"/>
      <c r="AFB987" s="2"/>
      <c r="AFC987" s="2"/>
      <c r="AFD987" s="2"/>
      <c r="AFE987" s="2"/>
      <c r="AFF987" s="2"/>
      <c r="AFG987" s="2"/>
      <c r="AFH987" s="2"/>
      <c r="AFI987" s="2"/>
      <c r="AFJ987" s="2"/>
      <c r="AFK987" s="2"/>
      <c r="AFL987" s="2"/>
      <c r="AFM987" s="2"/>
      <c r="AFN987" s="2"/>
      <c r="AFO987" s="2"/>
      <c r="AFP987" s="2"/>
      <c r="AFQ987" s="2"/>
      <c r="AFR987" s="2"/>
      <c r="AFS987" s="2"/>
      <c r="AFT987" s="2"/>
      <c r="AFU987" s="2"/>
      <c r="AFV987" s="2"/>
      <c r="AFW987" s="2"/>
      <c r="AFX987" s="2"/>
      <c r="AFY987" s="2"/>
      <c r="AFZ987" s="2"/>
      <c r="AGA987" s="2"/>
      <c r="AGB987" s="2"/>
      <c r="AGC987" s="2"/>
      <c r="AGD987" s="2"/>
      <c r="AGE987" s="2"/>
      <c r="AGF987" s="2"/>
      <c r="AGG987" s="2"/>
      <c r="AGH987" s="2"/>
      <c r="AGI987" s="2"/>
      <c r="AGJ987" s="2"/>
      <c r="AGK987" s="2"/>
      <c r="AGL987" s="2"/>
      <c r="AGM987" s="2"/>
      <c r="AGN987" s="2"/>
      <c r="AGO987" s="2"/>
      <c r="AGP987" s="2"/>
      <c r="AGQ987" s="2"/>
      <c r="AGR987" s="2"/>
      <c r="AGS987" s="2"/>
      <c r="AGT987" s="2"/>
      <c r="AGU987" s="2"/>
      <c r="AGV987" s="2"/>
      <c r="AGW987" s="2"/>
      <c r="AGX987" s="2"/>
      <c r="AGY987" s="2"/>
      <c r="AGZ987" s="2"/>
      <c r="AHA987" s="2"/>
      <c r="AHB987" s="2"/>
      <c r="AHC987" s="2"/>
      <c r="AHD987" s="2"/>
      <c r="AHE987" s="2"/>
      <c r="AHF987" s="2"/>
      <c r="AHG987" s="2"/>
      <c r="AHH987" s="2"/>
      <c r="AHI987" s="2"/>
      <c r="AHJ987" s="2"/>
      <c r="AHK987" s="2"/>
      <c r="AHL987" s="2"/>
      <c r="AHM987" s="2"/>
      <c r="AHN987" s="2"/>
      <c r="AHO987" s="2"/>
      <c r="AHP987" s="2"/>
      <c r="AHQ987" s="2"/>
      <c r="AHR987" s="2"/>
      <c r="AHS987" s="2"/>
      <c r="AHT987" s="2"/>
      <c r="AHU987" s="2"/>
      <c r="AHV987" s="2"/>
      <c r="AHW987" s="2"/>
      <c r="AHX987" s="2"/>
      <c r="AHY987" s="2"/>
      <c r="AHZ987" s="2"/>
      <c r="AIA987" s="2"/>
      <c r="AIB987" s="2"/>
      <c r="AIC987" s="2"/>
      <c r="AID987" s="2"/>
      <c r="AIE987" s="2"/>
      <c r="AIF987" s="2"/>
      <c r="AIG987" s="2"/>
      <c r="AIH987" s="2"/>
      <c r="AII987" s="2"/>
      <c r="AIJ987" s="2"/>
      <c r="AIK987" s="2"/>
      <c r="AIL987" s="2"/>
      <c r="AIM987" s="2"/>
      <c r="AIN987" s="2"/>
      <c r="AIO987" s="2"/>
      <c r="AIP987" s="2"/>
      <c r="AIQ987" s="2"/>
      <c r="AIR987" s="2"/>
      <c r="AIS987" s="2"/>
      <c r="AIT987" s="2"/>
      <c r="AIU987" s="2"/>
      <c r="AIV987" s="2"/>
      <c r="AIW987" s="2"/>
      <c r="AIX987" s="2"/>
      <c r="AIY987" s="2"/>
      <c r="AIZ987" s="2"/>
      <c r="AJA987" s="2"/>
      <c r="AJB987" s="2"/>
      <c r="AJC987" s="2"/>
      <c r="AJD987" s="2"/>
      <c r="AJE987" s="2"/>
      <c r="AJF987" s="2"/>
      <c r="AJG987" s="2"/>
      <c r="AJH987" s="2"/>
      <c r="AJI987" s="2"/>
      <c r="AJJ987" s="2"/>
      <c r="AJK987" s="2"/>
      <c r="AJL987" s="2"/>
      <c r="AJM987" s="2"/>
      <c r="AJN987" s="2"/>
      <c r="AJO987" s="2"/>
      <c r="AJP987" s="2"/>
      <c r="AJQ987" s="2"/>
      <c r="AJR987" s="2"/>
      <c r="AJS987" s="2"/>
      <c r="AJT987" s="2"/>
      <c r="AJU987" s="2"/>
      <c r="AJV987" s="2"/>
      <c r="AJW987" s="2"/>
      <c r="AJX987" s="2"/>
      <c r="AJY987" s="2"/>
      <c r="AJZ987" s="2"/>
      <c r="AKA987" s="2"/>
      <c r="AKB987" s="2"/>
      <c r="AKC987" s="2"/>
      <c r="AKD987" s="2"/>
      <c r="AKE987" s="2"/>
      <c r="AKF987" s="2"/>
      <c r="AKG987" s="2"/>
      <c r="AKH987" s="2"/>
      <c r="AKI987" s="2"/>
      <c r="AKJ987" s="2"/>
      <c r="AKK987" s="2"/>
      <c r="AKL987" s="2"/>
      <c r="AKM987" s="2"/>
      <c r="AKN987" s="2"/>
      <c r="AKO987" s="2"/>
      <c r="AKP987" s="2"/>
      <c r="AKQ987" s="2"/>
      <c r="AKR987" s="2"/>
      <c r="AKS987" s="2"/>
      <c r="AKT987" s="2"/>
      <c r="AKU987" s="2"/>
      <c r="AKV987" s="2"/>
      <c r="AKW987" s="2"/>
      <c r="AKX987" s="2"/>
      <c r="AKY987" s="2"/>
      <c r="AKZ987" s="2"/>
      <c r="ALA987" s="2"/>
      <c r="ALB987" s="2"/>
      <c r="ALC987" s="2"/>
      <c r="ALD987" s="2"/>
      <c r="ALE987" s="2"/>
      <c r="ALF987" s="2"/>
      <c r="ALG987" s="2"/>
      <c r="ALH987" s="2"/>
      <c r="ALI987" s="2"/>
      <c r="ALJ987" s="2"/>
      <c r="ALK987" s="2"/>
      <c r="ALL987" s="2"/>
      <c r="ALM987" s="2"/>
      <c r="ALN987" s="2"/>
      <c r="ALO987" s="2"/>
      <c r="ALP987" s="2"/>
      <c r="ALQ987" s="2"/>
      <c r="ALR987" s="2"/>
      <c r="ALS987" s="2"/>
      <c r="ALT987" s="2"/>
      <c r="ALU987" s="2"/>
      <c r="ALV987" s="2"/>
      <c r="ALW987" s="2"/>
      <c r="ALX987" s="2"/>
      <c r="ALY987" s="2"/>
      <c r="ALZ987" s="2"/>
      <c r="AMA987" s="2"/>
      <c r="AMB987" s="2"/>
      <c r="AMC987" s="2"/>
      <c r="AMD987" s="2"/>
      <c r="AME987" s="2"/>
      <c r="AMF987" s="2"/>
      <c r="AMG987" s="2"/>
      <c r="AMH987" s="2"/>
      <c r="AMI987" s="2"/>
      <c r="AMJ987" s="2"/>
    </row>
    <row r="988" s="1" customFormat="1" ht="27.75" customHeight="1" spans="1:102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  <c r="KE988" s="2"/>
      <c r="KF988" s="2"/>
      <c r="KG988" s="2"/>
      <c r="KH988" s="2"/>
      <c r="KI988" s="2"/>
      <c r="KJ988" s="2"/>
      <c r="KK988" s="2"/>
      <c r="KL988" s="2"/>
      <c r="KM988" s="2"/>
      <c r="KN988" s="2"/>
      <c r="KO988" s="2"/>
      <c r="KP988" s="2"/>
      <c r="KQ988" s="2"/>
      <c r="KR988" s="2"/>
      <c r="KS988" s="2"/>
      <c r="KT988" s="2"/>
      <c r="KU988" s="2"/>
      <c r="KV988" s="2"/>
      <c r="KW988" s="2"/>
      <c r="KX988" s="2"/>
      <c r="KY988" s="2"/>
      <c r="KZ988" s="2"/>
      <c r="LA988" s="2"/>
      <c r="LB988" s="2"/>
      <c r="LC988" s="2"/>
      <c r="LD988" s="2"/>
      <c r="LE988" s="2"/>
      <c r="LF988" s="2"/>
      <c r="LG988" s="2"/>
      <c r="LH988" s="2"/>
      <c r="LI988" s="2"/>
      <c r="LJ988" s="2"/>
      <c r="LK988" s="2"/>
      <c r="LL988" s="2"/>
      <c r="LM988" s="2"/>
      <c r="LN988" s="2"/>
      <c r="LO988" s="2"/>
      <c r="LP988" s="2"/>
      <c r="LQ988" s="2"/>
      <c r="LR988" s="2"/>
      <c r="LS988" s="2"/>
      <c r="LT988" s="2"/>
      <c r="LU988" s="2"/>
      <c r="LV988" s="2"/>
      <c r="LW988" s="2"/>
      <c r="LX988" s="2"/>
      <c r="LY988" s="2"/>
      <c r="LZ988" s="2"/>
      <c r="MA988" s="2"/>
      <c r="MB988" s="2"/>
      <c r="MC988" s="2"/>
      <c r="MD988" s="2"/>
      <c r="ME988" s="2"/>
      <c r="MF988" s="2"/>
      <c r="MG988" s="2"/>
      <c r="MH988" s="2"/>
      <c r="MI988" s="2"/>
      <c r="MJ988" s="2"/>
      <c r="MK988" s="2"/>
      <c r="ML988" s="2"/>
      <c r="MM988" s="2"/>
      <c r="MN988" s="2"/>
      <c r="MO988" s="2"/>
      <c r="MP988" s="2"/>
      <c r="MQ988" s="2"/>
      <c r="MR988" s="2"/>
      <c r="MS988" s="2"/>
      <c r="MT988" s="2"/>
      <c r="MU988" s="2"/>
      <c r="MV988" s="2"/>
      <c r="MW988" s="2"/>
      <c r="MX988" s="2"/>
      <c r="MY988" s="2"/>
      <c r="MZ988" s="2"/>
      <c r="NA988" s="2"/>
      <c r="NB988" s="2"/>
      <c r="NC988" s="2"/>
      <c r="ND988" s="2"/>
      <c r="NE988" s="2"/>
      <c r="NF988" s="2"/>
      <c r="NG988" s="2"/>
      <c r="NH988" s="2"/>
      <c r="NI988" s="2"/>
      <c r="NJ988" s="2"/>
      <c r="NK988" s="2"/>
      <c r="NL988" s="2"/>
      <c r="NM988" s="2"/>
      <c r="NN988" s="2"/>
      <c r="NO988" s="2"/>
      <c r="NP988" s="2"/>
      <c r="NQ988" s="2"/>
      <c r="NR988" s="2"/>
      <c r="NS988" s="2"/>
      <c r="NT988" s="2"/>
      <c r="NU988" s="2"/>
      <c r="NV988" s="2"/>
      <c r="NW988" s="2"/>
      <c r="NX988" s="2"/>
      <c r="NY988" s="2"/>
      <c r="NZ988" s="2"/>
      <c r="OA988" s="2"/>
      <c r="OB988" s="2"/>
      <c r="OC988" s="2"/>
      <c r="OD988" s="2"/>
      <c r="OE988" s="2"/>
      <c r="OF988" s="2"/>
      <c r="OG988" s="2"/>
      <c r="OH988" s="2"/>
      <c r="OI988" s="2"/>
      <c r="OJ988" s="2"/>
      <c r="OK988" s="2"/>
      <c r="OL988" s="2"/>
      <c r="OM988" s="2"/>
      <c r="ON988" s="2"/>
      <c r="OO988" s="2"/>
      <c r="OP988" s="2"/>
      <c r="OQ988" s="2"/>
      <c r="OR988" s="2"/>
      <c r="OS988" s="2"/>
      <c r="OT988" s="2"/>
      <c r="OU988" s="2"/>
      <c r="OV988" s="2"/>
      <c r="OW988" s="2"/>
      <c r="OX988" s="2"/>
      <c r="OY988" s="2"/>
      <c r="OZ988" s="2"/>
      <c r="PA988" s="2"/>
      <c r="PB988" s="2"/>
      <c r="PC988" s="2"/>
      <c r="PD988" s="2"/>
      <c r="PE988" s="2"/>
      <c r="PF988" s="2"/>
      <c r="PG988" s="2"/>
      <c r="PH988" s="2"/>
      <c r="PI988" s="2"/>
      <c r="PJ988" s="2"/>
      <c r="PK988" s="2"/>
      <c r="PL988" s="2"/>
      <c r="PM988" s="2"/>
      <c r="PN988" s="2"/>
      <c r="PO988" s="2"/>
      <c r="PP988" s="2"/>
      <c r="PQ988" s="2"/>
      <c r="PR988" s="2"/>
      <c r="PS988" s="2"/>
      <c r="PT988" s="2"/>
      <c r="PU988" s="2"/>
      <c r="PV988" s="2"/>
      <c r="PW988" s="2"/>
      <c r="PX988" s="2"/>
      <c r="PY988" s="2"/>
      <c r="PZ988" s="2"/>
      <c r="QA988" s="2"/>
      <c r="QB988" s="2"/>
      <c r="QC988" s="2"/>
      <c r="QD988" s="2"/>
      <c r="QE988" s="2"/>
      <c r="QF988" s="2"/>
      <c r="QG988" s="2"/>
      <c r="QH988" s="2"/>
      <c r="QI988" s="2"/>
      <c r="QJ988" s="2"/>
      <c r="QK988" s="2"/>
      <c r="QL988" s="2"/>
      <c r="QM988" s="2"/>
      <c r="QN988" s="2"/>
      <c r="QO988" s="2"/>
      <c r="QP988" s="2"/>
      <c r="QQ988" s="2"/>
      <c r="QR988" s="2"/>
      <c r="QS988" s="2"/>
      <c r="QT988" s="2"/>
      <c r="QU988" s="2"/>
      <c r="QV988" s="2"/>
      <c r="QW988" s="2"/>
      <c r="QX988" s="2"/>
      <c r="QY988" s="2"/>
      <c r="QZ988" s="2"/>
      <c r="RA988" s="2"/>
      <c r="RB988" s="2"/>
      <c r="RC988" s="2"/>
      <c r="RD988" s="2"/>
      <c r="RE988" s="2"/>
      <c r="RF988" s="2"/>
      <c r="RG988" s="2"/>
      <c r="RH988" s="2"/>
      <c r="RI988" s="2"/>
      <c r="RJ988" s="2"/>
      <c r="RK988" s="2"/>
      <c r="RL988" s="2"/>
      <c r="RM988" s="2"/>
      <c r="RN988" s="2"/>
      <c r="RO988" s="2"/>
      <c r="RP988" s="2"/>
      <c r="RQ988" s="2"/>
      <c r="RR988" s="2"/>
      <c r="RS988" s="2"/>
      <c r="RT988" s="2"/>
      <c r="RU988" s="2"/>
      <c r="RV988" s="2"/>
      <c r="RW988" s="2"/>
      <c r="RX988" s="2"/>
      <c r="RY988" s="2"/>
      <c r="RZ988" s="2"/>
      <c r="SA988" s="2"/>
      <c r="SB988" s="2"/>
      <c r="SC988" s="2"/>
      <c r="SD988" s="2"/>
      <c r="SE988" s="2"/>
      <c r="SF988" s="2"/>
      <c r="SG988" s="2"/>
      <c r="SH988" s="2"/>
      <c r="SI988" s="2"/>
      <c r="SJ988" s="2"/>
      <c r="SK988" s="2"/>
      <c r="SL988" s="2"/>
      <c r="SM988" s="2"/>
      <c r="SN988" s="2"/>
      <c r="SO988" s="2"/>
      <c r="SP988" s="2"/>
      <c r="SQ988" s="2"/>
      <c r="SR988" s="2"/>
      <c r="SS988" s="2"/>
      <c r="ST988" s="2"/>
      <c r="SU988" s="2"/>
      <c r="SV988" s="2"/>
      <c r="SW988" s="2"/>
      <c r="SX988" s="2"/>
      <c r="SY988" s="2"/>
      <c r="SZ988" s="2"/>
      <c r="TA988" s="2"/>
      <c r="TB988" s="2"/>
      <c r="TC988" s="2"/>
      <c r="TD988" s="2"/>
      <c r="TE988" s="2"/>
      <c r="TF988" s="2"/>
      <c r="TG988" s="2"/>
      <c r="TH988" s="2"/>
      <c r="TI988" s="2"/>
      <c r="TJ988" s="2"/>
      <c r="TK988" s="2"/>
      <c r="TL988" s="2"/>
      <c r="TM988" s="2"/>
      <c r="TN988" s="2"/>
      <c r="TO988" s="2"/>
      <c r="TP988" s="2"/>
      <c r="TQ988" s="2"/>
      <c r="TR988" s="2"/>
      <c r="TS988" s="2"/>
      <c r="TT988" s="2"/>
      <c r="TU988" s="2"/>
      <c r="TV988" s="2"/>
      <c r="TW988" s="2"/>
      <c r="TX988" s="2"/>
      <c r="TY988" s="2"/>
      <c r="TZ988" s="2"/>
      <c r="UA988" s="2"/>
      <c r="UB988" s="2"/>
      <c r="UC988" s="2"/>
      <c r="UD988" s="2"/>
      <c r="UE988" s="2"/>
      <c r="UF988" s="2"/>
      <c r="UG988" s="2"/>
      <c r="UH988" s="2"/>
      <c r="UI988" s="2"/>
      <c r="UJ988" s="2"/>
      <c r="UK988" s="2"/>
      <c r="UL988" s="2"/>
      <c r="UM988" s="2"/>
      <c r="UN988" s="2"/>
      <c r="UO988" s="2"/>
      <c r="UP988" s="2"/>
      <c r="UQ988" s="2"/>
      <c r="UR988" s="2"/>
      <c r="US988" s="2"/>
      <c r="UT988" s="2"/>
      <c r="UU988" s="2"/>
      <c r="UV988" s="2"/>
      <c r="UW988" s="2"/>
      <c r="UX988" s="2"/>
      <c r="UY988" s="2"/>
      <c r="UZ988" s="2"/>
      <c r="VA988" s="2"/>
      <c r="VB988" s="2"/>
      <c r="VC988" s="2"/>
      <c r="VD988" s="2"/>
      <c r="VE988" s="2"/>
      <c r="VF988" s="2"/>
      <c r="VG988" s="2"/>
      <c r="VH988" s="2"/>
      <c r="VI988" s="2"/>
      <c r="VJ988" s="2"/>
      <c r="VK988" s="2"/>
      <c r="VL988" s="2"/>
      <c r="VM988" s="2"/>
      <c r="VN988" s="2"/>
      <c r="VO988" s="2"/>
      <c r="VP988" s="2"/>
      <c r="VQ988" s="2"/>
      <c r="VR988" s="2"/>
      <c r="VS988" s="2"/>
      <c r="VT988" s="2"/>
      <c r="VU988" s="2"/>
      <c r="VV988" s="2"/>
      <c r="VW988" s="2"/>
      <c r="VX988" s="2"/>
      <c r="VY988" s="2"/>
      <c r="VZ988" s="2"/>
      <c r="WA988" s="2"/>
      <c r="WB988" s="2"/>
      <c r="WC988" s="2"/>
      <c r="WD988" s="2"/>
      <c r="WE988" s="2"/>
      <c r="WF988" s="2"/>
      <c r="WG988" s="2"/>
      <c r="WH988" s="2"/>
      <c r="WI988" s="2"/>
      <c r="WJ988" s="2"/>
      <c r="WK988" s="2"/>
      <c r="WL988" s="2"/>
      <c r="WM988" s="2"/>
      <c r="WN988" s="2"/>
      <c r="WO988" s="2"/>
      <c r="WP988" s="2"/>
      <c r="WQ988" s="2"/>
      <c r="WR988" s="2"/>
      <c r="WS988" s="2"/>
      <c r="WT988" s="2"/>
      <c r="WU988" s="2"/>
      <c r="WV988" s="2"/>
      <c r="WW988" s="2"/>
      <c r="WX988" s="2"/>
      <c r="WY988" s="2"/>
      <c r="WZ988" s="2"/>
      <c r="XA988" s="2"/>
      <c r="XB988" s="2"/>
      <c r="XC988" s="2"/>
      <c r="XD988" s="2"/>
      <c r="XE988" s="2"/>
      <c r="XF988" s="2"/>
      <c r="XG988" s="2"/>
      <c r="XH988" s="2"/>
      <c r="XI988" s="2"/>
      <c r="XJ988" s="2"/>
      <c r="XK988" s="2"/>
      <c r="XL988" s="2"/>
      <c r="XM988" s="2"/>
      <c r="XN988" s="2"/>
      <c r="XO988" s="2"/>
      <c r="XP988" s="2"/>
      <c r="XQ988" s="2"/>
      <c r="XR988" s="2"/>
      <c r="XS988" s="2"/>
      <c r="XT988" s="2"/>
      <c r="XU988" s="2"/>
      <c r="XV988" s="2"/>
      <c r="XW988" s="2"/>
      <c r="XX988" s="2"/>
      <c r="XY988" s="2"/>
      <c r="XZ988" s="2"/>
      <c r="YA988" s="2"/>
      <c r="YB988" s="2"/>
      <c r="YC988" s="2"/>
      <c r="YD988" s="2"/>
      <c r="YE988" s="2"/>
      <c r="YF988" s="2"/>
      <c r="YG988" s="2"/>
      <c r="YH988" s="2"/>
      <c r="YI988" s="2"/>
      <c r="YJ988" s="2"/>
      <c r="YK988" s="2"/>
      <c r="YL988" s="2"/>
      <c r="YM988" s="2"/>
      <c r="YN988" s="2"/>
      <c r="YO988" s="2"/>
      <c r="YP988" s="2"/>
      <c r="YQ988" s="2"/>
      <c r="YR988" s="2"/>
      <c r="YS988" s="2"/>
      <c r="YT988" s="2"/>
      <c r="YU988" s="2"/>
      <c r="YV988" s="2"/>
      <c r="YW988" s="2"/>
      <c r="YX988" s="2"/>
      <c r="YY988" s="2"/>
      <c r="YZ988" s="2"/>
      <c r="ZA988" s="2"/>
      <c r="ZB988" s="2"/>
      <c r="ZC988" s="2"/>
      <c r="ZD988" s="2"/>
      <c r="ZE988" s="2"/>
      <c r="ZF988" s="2"/>
      <c r="ZG988" s="2"/>
      <c r="ZH988" s="2"/>
      <c r="ZI988" s="2"/>
      <c r="ZJ988" s="2"/>
      <c r="ZK988" s="2"/>
      <c r="ZL988" s="2"/>
      <c r="ZM988" s="2"/>
      <c r="ZN988" s="2"/>
      <c r="ZO988" s="2"/>
      <c r="ZP988" s="2"/>
      <c r="ZQ988" s="2"/>
      <c r="ZR988" s="2"/>
      <c r="ZS988" s="2"/>
      <c r="ZT988" s="2"/>
      <c r="ZU988" s="2"/>
      <c r="ZV988" s="2"/>
      <c r="ZW988" s="2"/>
      <c r="ZX988" s="2"/>
      <c r="ZY988" s="2"/>
      <c r="ZZ988" s="2"/>
      <c r="AAA988" s="2"/>
      <c r="AAB988" s="2"/>
      <c r="AAC988" s="2"/>
      <c r="AAD988" s="2"/>
      <c r="AAE988" s="2"/>
      <c r="AAF988" s="2"/>
      <c r="AAG988" s="2"/>
      <c r="AAH988" s="2"/>
      <c r="AAI988" s="2"/>
      <c r="AAJ988" s="2"/>
      <c r="AAK988" s="2"/>
      <c r="AAL988" s="2"/>
      <c r="AAM988" s="2"/>
      <c r="AAN988" s="2"/>
      <c r="AAO988" s="2"/>
      <c r="AAP988" s="2"/>
      <c r="AAQ988" s="2"/>
      <c r="AAR988" s="2"/>
      <c r="AAS988" s="2"/>
      <c r="AAT988" s="2"/>
      <c r="AAU988" s="2"/>
      <c r="AAV988" s="2"/>
      <c r="AAW988" s="2"/>
      <c r="AAX988" s="2"/>
      <c r="AAY988" s="2"/>
      <c r="AAZ988" s="2"/>
      <c r="ABA988" s="2"/>
      <c r="ABB988" s="2"/>
      <c r="ABC988" s="2"/>
      <c r="ABD988" s="2"/>
      <c r="ABE988" s="2"/>
      <c r="ABF988" s="2"/>
      <c r="ABG988" s="2"/>
      <c r="ABH988" s="2"/>
      <c r="ABI988" s="2"/>
      <c r="ABJ988" s="2"/>
      <c r="ABK988" s="2"/>
      <c r="ABL988" s="2"/>
      <c r="ABM988" s="2"/>
      <c r="ABN988" s="2"/>
      <c r="ABO988" s="2"/>
      <c r="ABP988" s="2"/>
      <c r="ABQ988" s="2"/>
      <c r="ABR988" s="2"/>
      <c r="ABS988" s="2"/>
      <c r="ABT988" s="2"/>
      <c r="ABU988" s="2"/>
      <c r="ABV988" s="2"/>
      <c r="ABW988" s="2"/>
      <c r="ABX988" s="2"/>
      <c r="ABY988" s="2"/>
      <c r="ABZ988" s="2"/>
      <c r="ACA988" s="2"/>
      <c r="ACB988" s="2"/>
      <c r="ACC988" s="2"/>
      <c r="ACD988" s="2"/>
      <c r="ACE988" s="2"/>
      <c r="ACF988" s="2"/>
      <c r="ACG988" s="2"/>
      <c r="ACH988" s="2"/>
      <c r="ACI988" s="2"/>
      <c r="ACJ988" s="2"/>
      <c r="ACK988" s="2"/>
      <c r="ACL988" s="2"/>
      <c r="ACM988" s="2"/>
      <c r="ACN988" s="2"/>
      <c r="ACO988" s="2"/>
      <c r="ACP988" s="2"/>
      <c r="ACQ988" s="2"/>
      <c r="ACR988" s="2"/>
      <c r="ACS988" s="2"/>
      <c r="ACT988" s="2"/>
      <c r="ACU988" s="2"/>
      <c r="ACV988" s="2"/>
      <c r="ACW988" s="2"/>
      <c r="ACX988" s="2"/>
      <c r="ACY988" s="2"/>
      <c r="ACZ988" s="2"/>
      <c r="ADA988" s="2"/>
      <c r="ADB988" s="2"/>
      <c r="ADC988" s="2"/>
      <c r="ADD988" s="2"/>
      <c r="ADE988" s="2"/>
      <c r="ADF988" s="2"/>
      <c r="ADG988" s="2"/>
      <c r="ADH988" s="2"/>
      <c r="ADI988" s="2"/>
      <c r="ADJ988" s="2"/>
      <c r="ADK988" s="2"/>
      <c r="ADL988" s="2"/>
      <c r="ADM988" s="2"/>
      <c r="ADN988" s="2"/>
      <c r="ADO988" s="2"/>
      <c r="ADP988" s="2"/>
      <c r="ADQ988" s="2"/>
      <c r="ADR988" s="2"/>
      <c r="ADS988" s="2"/>
      <c r="ADT988" s="2"/>
      <c r="ADU988" s="2"/>
      <c r="ADV988" s="2"/>
      <c r="ADW988" s="2"/>
      <c r="ADX988" s="2"/>
      <c r="ADY988" s="2"/>
      <c r="ADZ988" s="2"/>
      <c r="AEA988" s="2"/>
      <c r="AEB988" s="2"/>
      <c r="AEC988" s="2"/>
      <c r="AED988" s="2"/>
      <c r="AEE988" s="2"/>
      <c r="AEF988" s="2"/>
      <c r="AEG988" s="2"/>
      <c r="AEH988" s="2"/>
      <c r="AEI988" s="2"/>
      <c r="AEJ988" s="2"/>
      <c r="AEK988" s="2"/>
      <c r="AEL988" s="2"/>
      <c r="AEM988" s="2"/>
      <c r="AEN988" s="2"/>
      <c r="AEO988" s="2"/>
      <c r="AEP988" s="2"/>
      <c r="AEQ988" s="2"/>
      <c r="AER988" s="2"/>
      <c r="AES988" s="2"/>
      <c r="AET988" s="2"/>
      <c r="AEU988" s="2"/>
      <c r="AEV988" s="2"/>
      <c r="AEW988" s="2"/>
      <c r="AEX988" s="2"/>
      <c r="AEY988" s="2"/>
      <c r="AEZ988" s="2"/>
      <c r="AFA988" s="2"/>
      <c r="AFB988" s="2"/>
      <c r="AFC988" s="2"/>
      <c r="AFD988" s="2"/>
      <c r="AFE988" s="2"/>
      <c r="AFF988" s="2"/>
      <c r="AFG988" s="2"/>
      <c r="AFH988" s="2"/>
      <c r="AFI988" s="2"/>
      <c r="AFJ988" s="2"/>
      <c r="AFK988" s="2"/>
      <c r="AFL988" s="2"/>
      <c r="AFM988" s="2"/>
      <c r="AFN988" s="2"/>
      <c r="AFO988" s="2"/>
      <c r="AFP988" s="2"/>
      <c r="AFQ988" s="2"/>
      <c r="AFR988" s="2"/>
      <c r="AFS988" s="2"/>
      <c r="AFT988" s="2"/>
      <c r="AFU988" s="2"/>
      <c r="AFV988" s="2"/>
      <c r="AFW988" s="2"/>
      <c r="AFX988" s="2"/>
      <c r="AFY988" s="2"/>
      <c r="AFZ988" s="2"/>
      <c r="AGA988" s="2"/>
      <c r="AGB988" s="2"/>
      <c r="AGC988" s="2"/>
      <c r="AGD988" s="2"/>
      <c r="AGE988" s="2"/>
      <c r="AGF988" s="2"/>
      <c r="AGG988" s="2"/>
      <c r="AGH988" s="2"/>
      <c r="AGI988" s="2"/>
      <c r="AGJ988" s="2"/>
      <c r="AGK988" s="2"/>
      <c r="AGL988" s="2"/>
      <c r="AGM988" s="2"/>
      <c r="AGN988" s="2"/>
      <c r="AGO988" s="2"/>
      <c r="AGP988" s="2"/>
      <c r="AGQ988" s="2"/>
      <c r="AGR988" s="2"/>
      <c r="AGS988" s="2"/>
      <c r="AGT988" s="2"/>
      <c r="AGU988" s="2"/>
      <c r="AGV988" s="2"/>
      <c r="AGW988" s="2"/>
      <c r="AGX988" s="2"/>
      <c r="AGY988" s="2"/>
      <c r="AGZ988" s="2"/>
      <c r="AHA988" s="2"/>
      <c r="AHB988" s="2"/>
      <c r="AHC988" s="2"/>
      <c r="AHD988" s="2"/>
      <c r="AHE988" s="2"/>
      <c r="AHF988" s="2"/>
      <c r="AHG988" s="2"/>
      <c r="AHH988" s="2"/>
      <c r="AHI988" s="2"/>
      <c r="AHJ988" s="2"/>
      <c r="AHK988" s="2"/>
      <c r="AHL988" s="2"/>
      <c r="AHM988" s="2"/>
      <c r="AHN988" s="2"/>
      <c r="AHO988" s="2"/>
      <c r="AHP988" s="2"/>
      <c r="AHQ988" s="2"/>
      <c r="AHR988" s="2"/>
      <c r="AHS988" s="2"/>
      <c r="AHT988" s="2"/>
      <c r="AHU988" s="2"/>
      <c r="AHV988" s="2"/>
      <c r="AHW988" s="2"/>
      <c r="AHX988" s="2"/>
      <c r="AHY988" s="2"/>
      <c r="AHZ988" s="2"/>
      <c r="AIA988" s="2"/>
      <c r="AIB988" s="2"/>
      <c r="AIC988" s="2"/>
      <c r="AID988" s="2"/>
      <c r="AIE988" s="2"/>
      <c r="AIF988" s="2"/>
      <c r="AIG988" s="2"/>
      <c r="AIH988" s="2"/>
      <c r="AII988" s="2"/>
      <c r="AIJ988" s="2"/>
      <c r="AIK988" s="2"/>
      <c r="AIL988" s="2"/>
      <c r="AIM988" s="2"/>
      <c r="AIN988" s="2"/>
      <c r="AIO988" s="2"/>
      <c r="AIP988" s="2"/>
      <c r="AIQ988" s="2"/>
      <c r="AIR988" s="2"/>
      <c r="AIS988" s="2"/>
      <c r="AIT988" s="2"/>
      <c r="AIU988" s="2"/>
      <c r="AIV988" s="2"/>
      <c r="AIW988" s="2"/>
      <c r="AIX988" s="2"/>
      <c r="AIY988" s="2"/>
      <c r="AIZ988" s="2"/>
      <c r="AJA988" s="2"/>
      <c r="AJB988" s="2"/>
      <c r="AJC988" s="2"/>
      <c r="AJD988" s="2"/>
      <c r="AJE988" s="2"/>
      <c r="AJF988" s="2"/>
      <c r="AJG988" s="2"/>
      <c r="AJH988" s="2"/>
      <c r="AJI988" s="2"/>
      <c r="AJJ988" s="2"/>
      <c r="AJK988" s="2"/>
      <c r="AJL988" s="2"/>
      <c r="AJM988" s="2"/>
      <c r="AJN988" s="2"/>
      <c r="AJO988" s="2"/>
      <c r="AJP988" s="2"/>
      <c r="AJQ988" s="2"/>
      <c r="AJR988" s="2"/>
      <c r="AJS988" s="2"/>
      <c r="AJT988" s="2"/>
      <c r="AJU988" s="2"/>
      <c r="AJV988" s="2"/>
      <c r="AJW988" s="2"/>
      <c r="AJX988" s="2"/>
      <c r="AJY988" s="2"/>
      <c r="AJZ988" s="2"/>
      <c r="AKA988" s="2"/>
      <c r="AKB988" s="2"/>
      <c r="AKC988" s="2"/>
      <c r="AKD988" s="2"/>
      <c r="AKE988" s="2"/>
      <c r="AKF988" s="2"/>
      <c r="AKG988" s="2"/>
      <c r="AKH988" s="2"/>
      <c r="AKI988" s="2"/>
      <c r="AKJ988" s="2"/>
      <c r="AKK988" s="2"/>
      <c r="AKL988" s="2"/>
      <c r="AKM988" s="2"/>
      <c r="AKN988" s="2"/>
      <c r="AKO988" s="2"/>
      <c r="AKP988" s="2"/>
      <c r="AKQ988" s="2"/>
      <c r="AKR988" s="2"/>
      <c r="AKS988" s="2"/>
      <c r="AKT988" s="2"/>
      <c r="AKU988" s="2"/>
      <c r="AKV988" s="2"/>
      <c r="AKW988" s="2"/>
      <c r="AKX988" s="2"/>
      <c r="AKY988" s="2"/>
      <c r="AKZ988" s="2"/>
      <c r="ALA988" s="2"/>
      <c r="ALB988" s="2"/>
      <c r="ALC988" s="2"/>
      <c r="ALD988" s="2"/>
      <c r="ALE988" s="2"/>
      <c r="ALF988" s="2"/>
      <c r="ALG988" s="2"/>
      <c r="ALH988" s="2"/>
      <c r="ALI988" s="2"/>
      <c r="ALJ988" s="2"/>
      <c r="ALK988" s="2"/>
      <c r="ALL988" s="2"/>
      <c r="ALM988" s="2"/>
      <c r="ALN988" s="2"/>
      <c r="ALO988" s="2"/>
      <c r="ALP988" s="2"/>
      <c r="ALQ988" s="2"/>
      <c r="ALR988" s="2"/>
      <c r="ALS988" s="2"/>
      <c r="ALT988" s="2"/>
      <c r="ALU988" s="2"/>
      <c r="ALV988" s="2"/>
      <c r="ALW988" s="2"/>
      <c r="ALX988" s="2"/>
      <c r="ALY988" s="2"/>
      <c r="ALZ988" s="2"/>
      <c r="AMA988" s="2"/>
      <c r="AMB988" s="2"/>
      <c r="AMC988" s="2"/>
      <c r="AMD988" s="2"/>
      <c r="AME988" s="2"/>
      <c r="AMF988" s="2"/>
      <c r="AMG988" s="2"/>
      <c r="AMH988" s="2"/>
      <c r="AMI988" s="2"/>
      <c r="AMJ988" s="2"/>
    </row>
    <row r="989" s="1" customFormat="1" ht="27.75" customHeight="1" spans="1:102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  <c r="KE989" s="2"/>
      <c r="KF989" s="2"/>
      <c r="KG989" s="2"/>
      <c r="KH989" s="2"/>
      <c r="KI989" s="2"/>
      <c r="KJ989" s="2"/>
      <c r="KK989" s="2"/>
      <c r="KL989" s="2"/>
      <c r="KM989" s="2"/>
      <c r="KN989" s="2"/>
      <c r="KO989" s="2"/>
      <c r="KP989" s="2"/>
      <c r="KQ989" s="2"/>
      <c r="KR989" s="2"/>
      <c r="KS989" s="2"/>
      <c r="KT989" s="2"/>
      <c r="KU989" s="2"/>
      <c r="KV989" s="2"/>
      <c r="KW989" s="2"/>
      <c r="KX989" s="2"/>
      <c r="KY989" s="2"/>
      <c r="KZ989" s="2"/>
      <c r="LA989" s="2"/>
      <c r="LB989" s="2"/>
      <c r="LC989" s="2"/>
      <c r="LD989" s="2"/>
      <c r="LE989" s="2"/>
      <c r="LF989" s="2"/>
      <c r="LG989" s="2"/>
      <c r="LH989" s="2"/>
      <c r="LI989" s="2"/>
      <c r="LJ989" s="2"/>
      <c r="LK989" s="2"/>
      <c r="LL989" s="2"/>
      <c r="LM989" s="2"/>
      <c r="LN989" s="2"/>
      <c r="LO989" s="2"/>
      <c r="LP989" s="2"/>
      <c r="LQ989" s="2"/>
      <c r="LR989" s="2"/>
      <c r="LS989" s="2"/>
      <c r="LT989" s="2"/>
      <c r="LU989" s="2"/>
      <c r="LV989" s="2"/>
      <c r="LW989" s="2"/>
      <c r="LX989" s="2"/>
      <c r="LY989" s="2"/>
      <c r="LZ989" s="2"/>
      <c r="MA989" s="2"/>
      <c r="MB989" s="2"/>
      <c r="MC989" s="2"/>
      <c r="MD989" s="2"/>
      <c r="ME989" s="2"/>
      <c r="MF989" s="2"/>
      <c r="MG989" s="2"/>
      <c r="MH989" s="2"/>
      <c r="MI989" s="2"/>
      <c r="MJ989" s="2"/>
      <c r="MK989" s="2"/>
      <c r="ML989" s="2"/>
      <c r="MM989" s="2"/>
      <c r="MN989" s="2"/>
      <c r="MO989" s="2"/>
      <c r="MP989" s="2"/>
      <c r="MQ989" s="2"/>
      <c r="MR989" s="2"/>
      <c r="MS989" s="2"/>
      <c r="MT989" s="2"/>
      <c r="MU989" s="2"/>
      <c r="MV989" s="2"/>
      <c r="MW989" s="2"/>
      <c r="MX989" s="2"/>
      <c r="MY989" s="2"/>
      <c r="MZ989" s="2"/>
      <c r="NA989" s="2"/>
      <c r="NB989" s="2"/>
      <c r="NC989" s="2"/>
      <c r="ND989" s="2"/>
      <c r="NE989" s="2"/>
      <c r="NF989" s="2"/>
      <c r="NG989" s="2"/>
      <c r="NH989" s="2"/>
      <c r="NI989" s="2"/>
      <c r="NJ989" s="2"/>
      <c r="NK989" s="2"/>
      <c r="NL989" s="2"/>
      <c r="NM989" s="2"/>
      <c r="NN989" s="2"/>
      <c r="NO989" s="2"/>
      <c r="NP989" s="2"/>
      <c r="NQ989" s="2"/>
      <c r="NR989" s="2"/>
      <c r="NS989" s="2"/>
      <c r="NT989" s="2"/>
      <c r="NU989" s="2"/>
      <c r="NV989" s="2"/>
      <c r="NW989" s="2"/>
      <c r="NX989" s="2"/>
      <c r="NY989" s="2"/>
      <c r="NZ989" s="2"/>
      <c r="OA989" s="2"/>
      <c r="OB989" s="2"/>
      <c r="OC989" s="2"/>
      <c r="OD989" s="2"/>
      <c r="OE989" s="2"/>
      <c r="OF989" s="2"/>
      <c r="OG989" s="2"/>
      <c r="OH989" s="2"/>
      <c r="OI989" s="2"/>
      <c r="OJ989" s="2"/>
      <c r="OK989" s="2"/>
      <c r="OL989" s="2"/>
      <c r="OM989" s="2"/>
      <c r="ON989" s="2"/>
      <c r="OO989" s="2"/>
      <c r="OP989" s="2"/>
      <c r="OQ989" s="2"/>
      <c r="OR989" s="2"/>
      <c r="OS989" s="2"/>
      <c r="OT989" s="2"/>
      <c r="OU989" s="2"/>
      <c r="OV989" s="2"/>
      <c r="OW989" s="2"/>
      <c r="OX989" s="2"/>
      <c r="OY989" s="2"/>
      <c r="OZ989" s="2"/>
      <c r="PA989" s="2"/>
      <c r="PB989" s="2"/>
      <c r="PC989" s="2"/>
      <c r="PD989" s="2"/>
      <c r="PE989" s="2"/>
      <c r="PF989" s="2"/>
      <c r="PG989" s="2"/>
      <c r="PH989" s="2"/>
      <c r="PI989" s="2"/>
      <c r="PJ989" s="2"/>
      <c r="PK989" s="2"/>
      <c r="PL989" s="2"/>
      <c r="PM989" s="2"/>
      <c r="PN989" s="2"/>
      <c r="PO989" s="2"/>
      <c r="PP989" s="2"/>
      <c r="PQ989" s="2"/>
      <c r="PR989" s="2"/>
      <c r="PS989" s="2"/>
      <c r="PT989" s="2"/>
      <c r="PU989" s="2"/>
      <c r="PV989" s="2"/>
      <c r="PW989" s="2"/>
      <c r="PX989" s="2"/>
      <c r="PY989" s="2"/>
      <c r="PZ989" s="2"/>
      <c r="QA989" s="2"/>
      <c r="QB989" s="2"/>
      <c r="QC989" s="2"/>
      <c r="QD989" s="2"/>
      <c r="QE989" s="2"/>
      <c r="QF989" s="2"/>
      <c r="QG989" s="2"/>
      <c r="QH989" s="2"/>
      <c r="QI989" s="2"/>
      <c r="QJ989" s="2"/>
      <c r="QK989" s="2"/>
      <c r="QL989" s="2"/>
      <c r="QM989" s="2"/>
      <c r="QN989" s="2"/>
      <c r="QO989" s="2"/>
      <c r="QP989" s="2"/>
      <c r="QQ989" s="2"/>
      <c r="QR989" s="2"/>
      <c r="QS989" s="2"/>
      <c r="QT989" s="2"/>
      <c r="QU989" s="2"/>
      <c r="QV989" s="2"/>
      <c r="QW989" s="2"/>
      <c r="QX989" s="2"/>
      <c r="QY989" s="2"/>
      <c r="QZ989" s="2"/>
      <c r="RA989" s="2"/>
      <c r="RB989" s="2"/>
      <c r="RC989" s="2"/>
      <c r="RD989" s="2"/>
      <c r="RE989" s="2"/>
      <c r="RF989" s="2"/>
      <c r="RG989" s="2"/>
      <c r="RH989" s="2"/>
      <c r="RI989" s="2"/>
      <c r="RJ989" s="2"/>
      <c r="RK989" s="2"/>
      <c r="RL989" s="2"/>
      <c r="RM989" s="2"/>
      <c r="RN989" s="2"/>
      <c r="RO989" s="2"/>
      <c r="RP989" s="2"/>
      <c r="RQ989" s="2"/>
      <c r="RR989" s="2"/>
      <c r="RS989" s="2"/>
      <c r="RT989" s="2"/>
      <c r="RU989" s="2"/>
      <c r="RV989" s="2"/>
      <c r="RW989" s="2"/>
      <c r="RX989" s="2"/>
      <c r="RY989" s="2"/>
      <c r="RZ989" s="2"/>
      <c r="SA989" s="2"/>
      <c r="SB989" s="2"/>
      <c r="SC989" s="2"/>
      <c r="SD989" s="2"/>
      <c r="SE989" s="2"/>
      <c r="SF989" s="2"/>
      <c r="SG989" s="2"/>
      <c r="SH989" s="2"/>
      <c r="SI989" s="2"/>
      <c r="SJ989" s="2"/>
      <c r="SK989" s="2"/>
      <c r="SL989" s="2"/>
      <c r="SM989" s="2"/>
      <c r="SN989" s="2"/>
      <c r="SO989" s="2"/>
      <c r="SP989" s="2"/>
      <c r="SQ989" s="2"/>
      <c r="SR989" s="2"/>
      <c r="SS989" s="2"/>
      <c r="ST989" s="2"/>
      <c r="SU989" s="2"/>
      <c r="SV989" s="2"/>
      <c r="SW989" s="2"/>
      <c r="SX989" s="2"/>
      <c r="SY989" s="2"/>
      <c r="SZ989" s="2"/>
      <c r="TA989" s="2"/>
      <c r="TB989" s="2"/>
      <c r="TC989" s="2"/>
      <c r="TD989" s="2"/>
      <c r="TE989" s="2"/>
      <c r="TF989" s="2"/>
      <c r="TG989" s="2"/>
      <c r="TH989" s="2"/>
      <c r="TI989" s="2"/>
      <c r="TJ989" s="2"/>
      <c r="TK989" s="2"/>
      <c r="TL989" s="2"/>
      <c r="TM989" s="2"/>
      <c r="TN989" s="2"/>
      <c r="TO989" s="2"/>
      <c r="TP989" s="2"/>
      <c r="TQ989" s="2"/>
      <c r="TR989" s="2"/>
      <c r="TS989" s="2"/>
      <c r="TT989" s="2"/>
      <c r="TU989" s="2"/>
      <c r="TV989" s="2"/>
      <c r="TW989" s="2"/>
      <c r="TX989" s="2"/>
      <c r="TY989" s="2"/>
      <c r="TZ989" s="2"/>
      <c r="UA989" s="2"/>
      <c r="UB989" s="2"/>
      <c r="UC989" s="2"/>
      <c r="UD989" s="2"/>
      <c r="UE989" s="2"/>
      <c r="UF989" s="2"/>
      <c r="UG989" s="2"/>
      <c r="UH989" s="2"/>
      <c r="UI989" s="2"/>
      <c r="UJ989" s="2"/>
      <c r="UK989" s="2"/>
      <c r="UL989" s="2"/>
      <c r="UM989" s="2"/>
      <c r="UN989" s="2"/>
      <c r="UO989" s="2"/>
      <c r="UP989" s="2"/>
      <c r="UQ989" s="2"/>
      <c r="UR989" s="2"/>
      <c r="US989" s="2"/>
      <c r="UT989" s="2"/>
      <c r="UU989" s="2"/>
      <c r="UV989" s="2"/>
      <c r="UW989" s="2"/>
      <c r="UX989" s="2"/>
      <c r="UY989" s="2"/>
      <c r="UZ989" s="2"/>
      <c r="VA989" s="2"/>
      <c r="VB989" s="2"/>
      <c r="VC989" s="2"/>
      <c r="VD989" s="2"/>
      <c r="VE989" s="2"/>
      <c r="VF989" s="2"/>
      <c r="VG989" s="2"/>
      <c r="VH989" s="2"/>
      <c r="VI989" s="2"/>
      <c r="VJ989" s="2"/>
      <c r="VK989" s="2"/>
      <c r="VL989" s="2"/>
      <c r="VM989" s="2"/>
      <c r="VN989" s="2"/>
      <c r="VO989" s="2"/>
      <c r="VP989" s="2"/>
      <c r="VQ989" s="2"/>
      <c r="VR989" s="2"/>
      <c r="VS989" s="2"/>
      <c r="VT989" s="2"/>
      <c r="VU989" s="2"/>
      <c r="VV989" s="2"/>
      <c r="VW989" s="2"/>
      <c r="VX989" s="2"/>
      <c r="VY989" s="2"/>
      <c r="VZ989" s="2"/>
      <c r="WA989" s="2"/>
      <c r="WB989" s="2"/>
      <c r="WC989" s="2"/>
      <c r="WD989" s="2"/>
      <c r="WE989" s="2"/>
      <c r="WF989" s="2"/>
      <c r="WG989" s="2"/>
      <c r="WH989" s="2"/>
      <c r="WI989" s="2"/>
      <c r="WJ989" s="2"/>
      <c r="WK989" s="2"/>
      <c r="WL989" s="2"/>
      <c r="WM989" s="2"/>
      <c r="WN989" s="2"/>
      <c r="WO989" s="2"/>
      <c r="WP989" s="2"/>
      <c r="WQ989" s="2"/>
      <c r="WR989" s="2"/>
      <c r="WS989" s="2"/>
      <c r="WT989" s="2"/>
      <c r="WU989" s="2"/>
      <c r="WV989" s="2"/>
      <c r="WW989" s="2"/>
      <c r="WX989" s="2"/>
      <c r="WY989" s="2"/>
      <c r="WZ989" s="2"/>
      <c r="XA989" s="2"/>
      <c r="XB989" s="2"/>
      <c r="XC989" s="2"/>
      <c r="XD989" s="2"/>
      <c r="XE989" s="2"/>
      <c r="XF989" s="2"/>
      <c r="XG989" s="2"/>
      <c r="XH989" s="2"/>
      <c r="XI989" s="2"/>
      <c r="XJ989" s="2"/>
      <c r="XK989" s="2"/>
      <c r="XL989" s="2"/>
      <c r="XM989" s="2"/>
      <c r="XN989" s="2"/>
      <c r="XO989" s="2"/>
      <c r="XP989" s="2"/>
      <c r="XQ989" s="2"/>
      <c r="XR989" s="2"/>
      <c r="XS989" s="2"/>
      <c r="XT989" s="2"/>
      <c r="XU989" s="2"/>
      <c r="XV989" s="2"/>
      <c r="XW989" s="2"/>
      <c r="XX989" s="2"/>
      <c r="XY989" s="2"/>
      <c r="XZ989" s="2"/>
      <c r="YA989" s="2"/>
      <c r="YB989" s="2"/>
      <c r="YC989" s="2"/>
      <c r="YD989" s="2"/>
      <c r="YE989" s="2"/>
      <c r="YF989" s="2"/>
      <c r="YG989" s="2"/>
      <c r="YH989" s="2"/>
      <c r="YI989" s="2"/>
      <c r="YJ989" s="2"/>
      <c r="YK989" s="2"/>
      <c r="YL989" s="2"/>
      <c r="YM989" s="2"/>
      <c r="YN989" s="2"/>
      <c r="YO989" s="2"/>
      <c r="YP989" s="2"/>
      <c r="YQ989" s="2"/>
      <c r="YR989" s="2"/>
      <c r="YS989" s="2"/>
      <c r="YT989" s="2"/>
      <c r="YU989" s="2"/>
      <c r="YV989" s="2"/>
      <c r="YW989" s="2"/>
      <c r="YX989" s="2"/>
      <c r="YY989" s="2"/>
      <c r="YZ989" s="2"/>
      <c r="ZA989" s="2"/>
      <c r="ZB989" s="2"/>
      <c r="ZC989" s="2"/>
      <c r="ZD989" s="2"/>
      <c r="ZE989" s="2"/>
      <c r="ZF989" s="2"/>
      <c r="ZG989" s="2"/>
      <c r="ZH989" s="2"/>
      <c r="ZI989" s="2"/>
      <c r="ZJ989" s="2"/>
      <c r="ZK989" s="2"/>
      <c r="ZL989" s="2"/>
      <c r="ZM989" s="2"/>
      <c r="ZN989" s="2"/>
      <c r="ZO989" s="2"/>
      <c r="ZP989" s="2"/>
      <c r="ZQ989" s="2"/>
      <c r="ZR989" s="2"/>
      <c r="ZS989" s="2"/>
      <c r="ZT989" s="2"/>
      <c r="ZU989" s="2"/>
      <c r="ZV989" s="2"/>
      <c r="ZW989" s="2"/>
      <c r="ZX989" s="2"/>
      <c r="ZY989" s="2"/>
      <c r="ZZ989" s="2"/>
      <c r="AAA989" s="2"/>
      <c r="AAB989" s="2"/>
      <c r="AAC989" s="2"/>
      <c r="AAD989" s="2"/>
      <c r="AAE989" s="2"/>
      <c r="AAF989" s="2"/>
      <c r="AAG989" s="2"/>
      <c r="AAH989" s="2"/>
      <c r="AAI989" s="2"/>
      <c r="AAJ989" s="2"/>
      <c r="AAK989" s="2"/>
      <c r="AAL989" s="2"/>
      <c r="AAM989" s="2"/>
      <c r="AAN989" s="2"/>
      <c r="AAO989" s="2"/>
      <c r="AAP989" s="2"/>
      <c r="AAQ989" s="2"/>
      <c r="AAR989" s="2"/>
      <c r="AAS989" s="2"/>
      <c r="AAT989" s="2"/>
      <c r="AAU989" s="2"/>
      <c r="AAV989" s="2"/>
      <c r="AAW989" s="2"/>
      <c r="AAX989" s="2"/>
      <c r="AAY989" s="2"/>
      <c r="AAZ989" s="2"/>
      <c r="ABA989" s="2"/>
      <c r="ABB989" s="2"/>
      <c r="ABC989" s="2"/>
      <c r="ABD989" s="2"/>
      <c r="ABE989" s="2"/>
      <c r="ABF989" s="2"/>
      <c r="ABG989" s="2"/>
      <c r="ABH989" s="2"/>
      <c r="ABI989" s="2"/>
      <c r="ABJ989" s="2"/>
      <c r="ABK989" s="2"/>
      <c r="ABL989" s="2"/>
      <c r="ABM989" s="2"/>
      <c r="ABN989" s="2"/>
      <c r="ABO989" s="2"/>
      <c r="ABP989" s="2"/>
      <c r="ABQ989" s="2"/>
      <c r="ABR989" s="2"/>
      <c r="ABS989" s="2"/>
      <c r="ABT989" s="2"/>
      <c r="ABU989" s="2"/>
      <c r="ABV989" s="2"/>
      <c r="ABW989" s="2"/>
      <c r="ABX989" s="2"/>
      <c r="ABY989" s="2"/>
      <c r="ABZ989" s="2"/>
      <c r="ACA989" s="2"/>
      <c r="ACB989" s="2"/>
      <c r="ACC989" s="2"/>
      <c r="ACD989" s="2"/>
      <c r="ACE989" s="2"/>
      <c r="ACF989" s="2"/>
      <c r="ACG989" s="2"/>
      <c r="ACH989" s="2"/>
      <c r="ACI989" s="2"/>
      <c r="ACJ989" s="2"/>
      <c r="ACK989" s="2"/>
      <c r="ACL989" s="2"/>
      <c r="ACM989" s="2"/>
      <c r="ACN989" s="2"/>
      <c r="ACO989" s="2"/>
      <c r="ACP989" s="2"/>
      <c r="ACQ989" s="2"/>
      <c r="ACR989" s="2"/>
      <c r="ACS989" s="2"/>
      <c r="ACT989" s="2"/>
      <c r="ACU989" s="2"/>
      <c r="ACV989" s="2"/>
      <c r="ACW989" s="2"/>
      <c r="ACX989" s="2"/>
      <c r="ACY989" s="2"/>
      <c r="ACZ989" s="2"/>
      <c r="ADA989" s="2"/>
      <c r="ADB989" s="2"/>
      <c r="ADC989" s="2"/>
      <c r="ADD989" s="2"/>
      <c r="ADE989" s="2"/>
      <c r="ADF989" s="2"/>
      <c r="ADG989" s="2"/>
      <c r="ADH989" s="2"/>
      <c r="ADI989" s="2"/>
      <c r="ADJ989" s="2"/>
      <c r="ADK989" s="2"/>
      <c r="ADL989" s="2"/>
      <c r="ADM989" s="2"/>
      <c r="ADN989" s="2"/>
      <c r="ADO989" s="2"/>
      <c r="ADP989" s="2"/>
      <c r="ADQ989" s="2"/>
      <c r="ADR989" s="2"/>
      <c r="ADS989" s="2"/>
      <c r="ADT989" s="2"/>
      <c r="ADU989" s="2"/>
      <c r="ADV989" s="2"/>
      <c r="ADW989" s="2"/>
      <c r="ADX989" s="2"/>
      <c r="ADY989" s="2"/>
      <c r="ADZ989" s="2"/>
      <c r="AEA989" s="2"/>
      <c r="AEB989" s="2"/>
      <c r="AEC989" s="2"/>
      <c r="AED989" s="2"/>
      <c r="AEE989" s="2"/>
      <c r="AEF989" s="2"/>
      <c r="AEG989" s="2"/>
      <c r="AEH989" s="2"/>
      <c r="AEI989" s="2"/>
      <c r="AEJ989" s="2"/>
      <c r="AEK989" s="2"/>
      <c r="AEL989" s="2"/>
      <c r="AEM989" s="2"/>
      <c r="AEN989" s="2"/>
      <c r="AEO989" s="2"/>
      <c r="AEP989" s="2"/>
      <c r="AEQ989" s="2"/>
      <c r="AER989" s="2"/>
      <c r="AES989" s="2"/>
      <c r="AET989" s="2"/>
      <c r="AEU989" s="2"/>
      <c r="AEV989" s="2"/>
      <c r="AEW989" s="2"/>
      <c r="AEX989" s="2"/>
      <c r="AEY989" s="2"/>
      <c r="AEZ989" s="2"/>
      <c r="AFA989" s="2"/>
      <c r="AFB989" s="2"/>
      <c r="AFC989" s="2"/>
      <c r="AFD989" s="2"/>
      <c r="AFE989" s="2"/>
      <c r="AFF989" s="2"/>
      <c r="AFG989" s="2"/>
      <c r="AFH989" s="2"/>
      <c r="AFI989" s="2"/>
      <c r="AFJ989" s="2"/>
      <c r="AFK989" s="2"/>
      <c r="AFL989" s="2"/>
      <c r="AFM989" s="2"/>
      <c r="AFN989" s="2"/>
      <c r="AFO989" s="2"/>
      <c r="AFP989" s="2"/>
      <c r="AFQ989" s="2"/>
      <c r="AFR989" s="2"/>
      <c r="AFS989" s="2"/>
      <c r="AFT989" s="2"/>
      <c r="AFU989" s="2"/>
      <c r="AFV989" s="2"/>
      <c r="AFW989" s="2"/>
      <c r="AFX989" s="2"/>
      <c r="AFY989" s="2"/>
      <c r="AFZ989" s="2"/>
      <c r="AGA989" s="2"/>
      <c r="AGB989" s="2"/>
      <c r="AGC989" s="2"/>
      <c r="AGD989" s="2"/>
      <c r="AGE989" s="2"/>
      <c r="AGF989" s="2"/>
      <c r="AGG989" s="2"/>
      <c r="AGH989" s="2"/>
      <c r="AGI989" s="2"/>
      <c r="AGJ989" s="2"/>
      <c r="AGK989" s="2"/>
      <c r="AGL989" s="2"/>
      <c r="AGM989" s="2"/>
      <c r="AGN989" s="2"/>
      <c r="AGO989" s="2"/>
      <c r="AGP989" s="2"/>
      <c r="AGQ989" s="2"/>
      <c r="AGR989" s="2"/>
      <c r="AGS989" s="2"/>
      <c r="AGT989" s="2"/>
      <c r="AGU989" s="2"/>
      <c r="AGV989" s="2"/>
      <c r="AGW989" s="2"/>
      <c r="AGX989" s="2"/>
      <c r="AGY989" s="2"/>
      <c r="AGZ989" s="2"/>
      <c r="AHA989" s="2"/>
      <c r="AHB989" s="2"/>
      <c r="AHC989" s="2"/>
      <c r="AHD989" s="2"/>
      <c r="AHE989" s="2"/>
      <c r="AHF989" s="2"/>
      <c r="AHG989" s="2"/>
      <c r="AHH989" s="2"/>
      <c r="AHI989" s="2"/>
      <c r="AHJ989" s="2"/>
      <c r="AHK989" s="2"/>
      <c r="AHL989" s="2"/>
      <c r="AHM989" s="2"/>
      <c r="AHN989" s="2"/>
      <c r="AHO989" s="2"/>
      <c r="AHP989" s="2"/>
      <c r="AHQ989" s="2"/>
      <c r="AHR989" s="2"/>
      <c r="AHS989" s="2"/>
      <c r="AHT989" s="2"/>
      <c r="AHU989" s="2"/>
      <c r="AHV989" s="2"/>
      <c r="AHW989" s="2"/>
      <c r="AHX989" s="2"/>
      <c r="AHY989" s="2"/>
      <c r="AHZ989" s="2"/>
      <c r="AIA989" s="2"/>
      <c r="AIB989" s="2"/>
      <c r="AIC989" s="2"/>
      <c r="AID989" s="2"/>
      <c r="AIE989" s="2"/>
      <c r="AIF989" s="2"/>
      <c r="AIG989" s="2"/>
      <c r="AIH989" s="2"/>
      <c r="AII989" s="2"/>
      <c r="AIJ989" s="2"/>
      <c r="AIK989" s="2"/>
      <c r="AIL989" s="2"/>
      <c r="AIM989" s="2"/>
      <c r="AIN989" s="2"/>
      <c r="AIO989" s="2"/>
      <c r="AIP989" s="2"/>
      <c r="AIQ989" s="2"/>
      <c r="AIR989" s="2"/>
      <c r="AIS989" s="2"/>
      <c r="AIT989" s="2"/>
      <c r="AIU989" s="2"/>
      <c r="AIV989" s="2"/>
      <c r="AIW989" s="2"/>
      <c r="AIX989" s="2"/>
      <c r="AIY989" s="2"/>
      <c r="AIZ989" s="2"/>
      <c r="AJA989" s="2"/>
      <c r="AJB989" s="2"/>
      <c r="AJC989" s="2"/>
      <c r="AJD989" s="2"/>
      <c r="AJE989" s="2"/>
      <c r="AJF989" s="2"/>
      <c r="AJG989" s="2"/>
      <c r="AJH989" s="2"/>
      <c r="AJI989" s="2"/>
      <c r="AJJ989" s="2"/>
      <c r="AJK989" s="2"/>
      <c r="AJL989" s="2"/>
      <c r="AJM989" s="2"/>
      <c r="AJN989" s="2"/>
      <c r="AJO989" s="2"/>
      <c r="AJP989" s="2"/>
      <c r="AJQ989" s="2"/>
      <c r="AJR989" s="2"/>
      <c r="AJS989" s="2"/>
      <c r="AJT989" s="2"/>
      <c r="AJU989" s="2"/>
      <c r="AJV989" s="2"/>
      <c r="AJW989" s="2"/>
      <c r="AJX989" s="2"/>
      <c r="AJY989" s="2"/>
      <c r="AJZ989" s="2"/>
      <c r="AKA989" s="2"/>
      <c r="AKB989" s="2"/>
      <c r="AKC989" s="2"/>
      <c r="AKD989" s="2"/>
      <c r="AKE989" s="2"/>
      <c r="AKF989" s="2"/>
      <c r="AKG989" s="2"/>
      <c r="AKH989" s="2"/>
      <c r="AKI989" s="2"/>
      <c r="AKJ989" s="2"/>
      <c r="AKK989" s="2"/>
      <c r="AKL989" s="2"/>
      <c r="AKM989" s="2"/>
      <c r="AKN989" s="2"/>
      <c r="AKO989" s="2"/>
      <c r="AKP989" s="2"/>
      <c r="AKQ989" s="2"/>
      <c r="AKR989" s="2"/>
      <c r="AKS989" s="2"/>
      <c r="AKT989" s="2"/>
      <c r="AKU989" s="2"/>
      <c r="AKV989" s="2"/>
      <c r="AKW989" s="2"/>
      <c r="AKX989" s="2"/>
      <c r="AKY989" s="2"/>
      <c r="AKZ989" s="2"/>
      <c r="ALA989" s="2"/>
      <c r="ALB989" s="2"/>
      <c r="ALC989" s="2"/>
      <c r="ALD989" s="2"/>
      <c r="ALE989" s="2"/>
      <c r="ALF989" s="2"/>
      <c r="ALG989" s="2"/>
      <c r="ALH989" s="2"/>
      <c r="ALI989" s="2"/>
      <c r="ALJ989" s="2"/>
      <c r="ALK989" s="2"/>
      <c r="ALL989" s="2"/>
      <c r="ALM989" s="2"/>
      <c r="ALN989" s="2"/>
      <c r="ALO989" s="2"/>
      <c r="ALP989" s="2"/>
      <c r="ALQ989" s="2"/>
      <c r="ALR989" s="2"/>
      <c r="ALS989" s="2"/>
      <c r="ALT989" s="2"/>
      <c r="ALU989" s="2"/>
      <c r="ALV989" s="2"/>
      <c r="ALW989" s="2"/>
      <c r="ALX989" s="2"/>
      <c r="ALY989" s="2"/>
      <c r="ALZ989" s="2"/>
      <c r="AMA989" s="2"/>
      <c r="AMB989" s="2"/>
      <c r="AMC989" s="2"/>
      <c r="AMD989" s="2"/>
      <c r="AME989" s="2"/>
      <c r="AMF989" s="2"/>
      <c r="AMG989" s="2"/>
      <c r="AMH989" s="2"/>
      <c r="AMI989" s="2"/>
      <c r="AMJ989" s="2"/>
    </row>
    <row r="990" s="1" customFormat="1" ht="27.75" customHeight="1" spans="1:102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  <c r="KE990" s="2"/>
      <c r="KF990" s="2"/>
      <c r="KG990" s="2"/>
      <c r="KH990" s="2"/>
      <c r="KI990" s="2"/>
      <c r="KJ990" s="2"/>
      <c r="KK990" s="2"/>
      <c r="KL990" s="2"/>
      <c r="KM990" s="2"/>
      <c r="KN990" s="2"/>
      <c r="KO990" s="2"/>
      <c r="KP990" s="2"/>
      <c r="KQ990" s="2"/>
      <c r="KR990" s="2"/>
      <c r="KS990" s="2"/>
      <c r="KT990" s="2"/>
      <c r="KU990" s="2"/>
      <c r="KV990" s="2"/>
      <c r="KW990" s="2"/>
      <c r="KX990" s="2"/>
      <c r="KY990" s="2"/>
      <c r="KZ990" s="2"/>
      <c r="LA990" s="2"/>
      <c r="LB990" s="2"/>
      <c r="LC990" s="2"/>
      <c r="LD990" s="2"/>
      <c r="LE990" s="2"/>
      <c r="LF990" s="2"/>
      <c r="LG990" s="2"/>
      <c r="LH990" s="2"/>
      <c r="LI990" s="2"/>
      <c r="LJ990" s="2"/>
      <c r="LK990" s="2"/>
      <c r="LL990" s="2"/>
      <c r="LM990" s="2"/>
      <c r="LN990" s="2"/>
      <c r="LO990" s="2"/>
      <c r="LP990" s="2"/>
      <c r="LQ990" s="2"/>
      <c r="LR990" s="2"/>
      <c r="LS990" s="2"/>
      <c r="LT990" s="2"/>
      <c r="LU990" s="2"/>
      <c r="LV990" s="2"/>
      <c r="LW990" s="2"/>
      <c r="LX990" s="2"/>
      <c r="LY990" s="2"/>
      <c r="LZ990" s="2"/>
      <c r="MA990" s="2"/>
      <c r="MB990" s="2"/>
      <c r="MC990" s="2"/>
      <c r="MD990" s="2"/>
      <c r="ME990" s="2"/>
      <c r="MF990" s="2"/>
      <c r="MG990" s="2"/>
      <c r="MH990" s="2"/>
      <c r="MI990" s="2"/>
      <c r="MJ990" s="2"/>
      <c r="MK990" s="2"/>
      <c r="ML990" s="2"/>
      <c r="MM990" s="2"/>
      <c r="MN990" s="2"/>
      <c r="MO990" s="2"/>
      <c r="MP990" s="2"/>
      <c r="MQ990" s="2"/>
      <c r="MR990" s="2"/>
      <c r="MS990" s="2"/>
      <c r="MT990" s="2"/>
      <c r="MU990" s="2"/>
      <c r="MV990" s="2"/>
      <c r="MW990" s="2"/>
      <c r="MX990" s="2"/>
      <c r="MY990" s="2"/>
      <c r="MZ990" s="2"/>
      <c r="NA990" s="2"/>
      <c r="NB990" s="2"/>
      <c r="NC990" s="2"/>
      <c r="ND990" s="2"/>
      <c r="NE990" s="2"/>
      <c r="NF990" s="2"/>
      <c r="NG990" s="2"/>
      <c r="NH990" s="2"/>
      <c r="NI990" s="2"/>
      <c r="NJ990" s="2"/>
      <c r="NK990" s="2"/>
      <c r="NL990" s="2"/>
      <c r="NM990" s="2"/>
      <c r="NN990" s="2"/>
      <c r="NO990" s="2"/>
      <c r="NP990" s="2"/>
      <c r="NQ990" s="2"/>
      <c r="NR990" s="2"/>
      <c r="NS990" s="2"/>
      <c r="NT990" s="2"/>
      <c r="NU990" s="2"/>
      <c r="NV990" s="2"/>
      <c r="NW990" s="2"/>
      <c r="NX990" s="2"/>
      <c r="NY990" s="2"/>
      <c r="NZ990" s="2"/>
      <c r="OA990" s="2"/>
      <c r="OB990" s="2"/>
      <c r="OC990" s="2"/>
      <c r="OD990" s="2"/>
      <c r="OE990" s="2"/>
      <c r="OF990" s="2"/>
      <c r="OG990" s="2"/>
      <c r="OH990" s="2"/>
      <c r="OI990" s="2"/>
      <c r="OJ990" s="2"/>
      <c r="OK990" s="2"/>
      <c r="OL990" s="2"/>
      <c r="OM990" s="2"/>
      <c r="ON990" s="2"/>
      <c r="OO990" s="2"/>
      <c r="OP990" s="2"/>
      <c r="OQ990" s="2"/>
      <c r="OR990" s="2"/>
      <c r="OS990" s="2"/>
      <c r="OT990" s="2"/>
      <c r="OU990" s="2"/>
      <c r="OV990" s="2"/>
      <c r="OW990" s="2"/>
      <c r="OX990" s="2"/>
      <c r="OY990" s="2"/>
      <c r="OZ990" s="2"/>
      <c r="PA990" s="2"/>
      <c r="PB990" s="2"/>
      <c r="PC990" s="2"/>
      <c r="PD990" s="2"/>
      <c r="PE990" s="2"/>
      <c r="PF990" s="2"/>
      <c r="PG990" s="2"/>
      <c r="PH990" s="2"/>
      <c r="PI990" s="2"/>
      <c r="PJ990" s="2"/>
      <c r="PK990" s="2"/>
      <c r="PL990" s="2"/>
      <c r="PM990" s="2"/>
      <c r="PN990" s="2"/>
      <c r="PO990" s="2"/>
      <c r="PP990" s="2"/>
      <c r="PQ990" s="2"/>
      <c r="PR990" s="2"/>
      <c r="PS990" s="2"/>
      <c r="PT990" s="2"/>
      <c r="PU990" s="2"/>
      <c r="PV990" s="2"/>
      <c r="PW990" s="2"/>
      <c r="PX990" s="2"/>
      <c r="PY990" s="2"/>
      <c r="PZ990" s="2"/>
      <c r="QA990" s="2"/>
      <c r="QB990" s="2"/>
      <c r="QC990" s="2"/>
      <c r="QD990" s="2"/>
      <c r="QE990" s="2"/>
      <c r="QF990" s="2"/>
      <c r="QG990" s="2"/>
      <c r="QH990" s="2"/>
      <c r="QI990" s="2"/>
      <c r="QJ990" s="2"/>
      <c r="QK990" s="2"/>
      <c r="QL990" s="2"/>
      <c r="QM990" s="2"/>
      <c r="QN990" s="2"/>
      <c r="QO990" s="2"/>
      <c r="QP990" s="2"/>
      <c r="QQ990" s="2"/>
      <c r="QR990" s="2"/>
      <c r="QS990" s="2"/>
      <c r="QT990" s="2"/>
      <c r="QU990" s="2"/>
      <c r="QV990" s="2"/>
      <c r="QW990" s="2"/>
      <c r="QX990" s="2"/>
      <c r="QY990" s="2"/>
      <c r="QZ990" s="2"/>
      <c r="RA990" s="2"/>
      <c r="RB990" s="2"/>
      <c r="RC990" s="2"/>
      <c r="RD990" s="2"/>
      <c r="RE990" s="2"/>
      <c r="RF990" s="2"/>
      <c r="RG990" s="2"/>
      <c r="RH990" s="2"/>
      <c r="RI990" s="2"/>
      <c r="RJ990" s="2"/>
      <c r="RK990" s="2"/>
      <c r="RL990" s="2"/>
      <c r="RM990" s="2"/>
      <c r="RN990" s="2"/>
      <c r="RO990" s="2"/>
      <c r="RP990" s="2"/>
      <c r="RQ990" s="2"/>
      <c r="RR990" s="2"/>
      <c r="RS990" s="2"/>
      <c r="RT990" s="2"/>
      <c r="RU990" s="2"/>
      <c r="RV990" s="2"/>
      <c r="RW990" s="2"/>
      <c r="RX990" s="2"/>
      <c r="RY990" s="2"/>
      <c r="RZ990" s="2"/>
      <c r="SA990" s="2"/>
      <c r="SB990" s="2"/>
      <c r="SC990" s="2"/>
      <c r="SD990" s="2"/>
      <c r="SE990" s="2"/>
      <c r="SF990" s="2"/>
      <c r="SG990" s="2"/>
      <c r="SH990" s="2"/>
      <c r="SI990" s="2"/>
      <c r="SJ990" s="2"/>
      <c r="SK990" s="2"/>
      <c r="SL990" s="2"/>
      <c r="SM990" s="2"/>
      <c r="SN990" s="2"/>
      <c r="SO990" s="2"/>
      <c r="SP990" s="2"/>
      <c r="SQ990" s="2"/>
      <c r="SR990" s="2"/>
      <c r="SS990" s="2"/>
      <c r="ST990" s="2"/>
      <c r="SU990" s="2"/>
      <c r="SV990" s="2"/>
      <c r="SW990" s="2"/>
      <c r="SX990" s="2"/>
      <c r="SY990" s="2"/>
      <c r="SZ990" s="2"/>
      <c r="TA990" s="2"/>
      <c r="TB990" s="2"/>
      <c r="TC990" s="2"/>
      <c r="TD990" s="2"/>
      <c r="TE990" s="2"/>
      <c r="TF990" s="2"/>
      <c r="TG990" s="2"/>
      <c r="TH990" s="2"/>
      <c r="TI990" s="2"/>
      <c r="TJ990" s="2"/>
      <c r="TK990" s="2"/>
      <c r="TL990" s="2"/>
      <c r="TM990" s="2"/>
      <c r="TN990" s="2"/>
      <c r="TO990" s="2"/>
      <c r="TP990" s="2"/>
      <c r="TQ990" s="2"/>
      <c r="TR990" s="2"/>
      <c r="TS990" s="2"/>
      <c r="TT990" s="2"/>
      <c r="TU990" s="2"/>
      <c r="TV990" s="2"/>
      <c r="TW990" s="2"/>
      <c r="TX990" s="2"/>
      <c r="TY990" s="2"/>
      <c r="TZ990" s="2"/>
      <c r="UA990" s="2"/>
      <c r="UB990" s="2"/>
      <c r="UC990" s="2"/>
      <c r="UD990" s="2"/>
      <c r="UE990" s="2"/>
      <c r="UF990" s="2"/>
      <c r="UG990" s="2"/>
      <c r="UH990" s="2"/>
      <c r="UI990" s="2"/>
      <c r="UJ990" s="2"/>
      <c r="UK990" s="2"/>
      <c r="UL990" s="2"/>
      <c r="UM990" s="2"/>
      <c r="UN990" s="2"/>
      <c r="UO990" s="2"/>
      <c r="UP990" s="2"/>
      <c r="UQ990" s="2"/>
      <c r="UR990" s="2"/>
      <c r="US990" s="2"/>
      <c r="UT990" s="2"/>
      <c r="UU990" s="2"/>
      <c r="UV990" s="2"/>
      <c r="UW990" s="2"/>
      <c r="UX990" s="2"/>
      <c r="UY990" s="2"/>
      <c r="UZ990" s="2"/>
      <c r="VA990" s="2"/>
      <c r="VB990" s="2"/>
      <c r="VC990" s="2"/>
      <c r="VD990" s="2"/>
      <c r="VE990" s="2"/>
      <c r="VF990" s="2"/>
      <c r="VG990" s="2"/>
      <c r="VH990" s="2"/>
      <c r="VI990" s="2"/>
      <c r="VJ990" s="2"/>
      <c r="VK990" s="2"/>
      <c r="VL990" s="2"/>
      <c r="VM990" s="2"/>
      <c r="VN990" s="2"/>
      <c r="VO990" s="2"/>
      <c r="VP990" s="2"/>
      <c r="VQ990" s="2"/>
      <c r="VR990" s="2"/>
      <c r="VS990" s="2"/>
      <c r="VT990" s="2"/>
      <c r="VU990" s="2"/>
      <c r="VV990" s="2"/>
      <c r="VW990" s="2"/>
      <c r="VX990" s="2"/>
      <c r="VY990" s="2"/>
      <c r="VZ990" s="2"/>
      <c r="WA990" s="2"/>
      <c r="WB990" s="2"/>
      <c r="WC990" s="2"/>
      <c r="WD990" s="2"/>
      <c r="WE990" s="2"/>
      <c r="WF990" s="2"/>
      <c r="WG990" s="2"/>
      <c r="WH990" s="2"/>
      <c r="WI990" s="2"/>
      <c r="WJ990" s="2"/>
      <c r="WK990" s="2"/>
      <c r="WL990" s="2"/>
      <c r="WM990" s="2"/>
      <c r="WN990" s="2"/>
      <c r="WO990" s="2"/>
      <c r="WP990" s="2"/>
      <c r="WQ990" s="2"/>
      <c r="WR990" s="2"/>
      <c r="WS990" s="2"/>
      <c r="WT990" s="2"/>
      <c r="WU990" s="2"/>
      <c r="WV990" s="2"/>
      <c r="WW990" s="2"/>
      <c r="WX990" s="2"/>
      <c r="WY990" s="2"/>
      <c r="WZ990" s="2"/>
      <c r="XA990" s="2"/>
      <c r="XB990" s="2"/>
      <c r="XC990" s="2"/>
      <c r="XD990" s="2"/>
      <c r="XE990" s="2"/>
      <c r="XF990" s="2"/>
      <c r="XG990" s="2"/>
      <c r="XH990" s="2"/>
      <c r="XI990" s="2"/>
      <c r="XJ990" s="2"/>
      <c r="XK990" s="2"/>
      <c r="XL990" s="2"/>
      <c r="XM990" s="2"/>
      <c r="XN990" s="2"/>
      <c r="XO990" s="2"/>
      <c r="XP990" s="2"/>
      <c r="XQ990" s="2"/>
      <c r="XR990" s="2"/>
      <c r="XS990" s="2"/>
      <c r="XT990" s="2"/>
      <c r="XU990" s="2"/>
      <c r="XV990" s="2"/>
      <c r="XW990" s="2"/>
      <c r="XX990" s="2"/>
      <c r="XY990" s="2"/>
      <c r="XZ990" s="2"/>
      <c r="YA990" s="2"/>
      <c r="YB990" s="2"/>
      <c r="YC990" s="2"/>
      <c r="YD990" s="2"/>
      <c r="YE990" s="2"/>
      <c r="YF990" s="2"/>
      <c r="YG990" s="2"/>
      <c r="YH990" s="2"/>
      <c r="YI990" s="2"/>
      <c r="YJ990" s="2"/>
      <c r="YK990" s="2"/>
      <c r="YL990" s="2"/>
      <c r="YM990" s="2"/>
      <c r="YN990" s="2"/>
      <c r="YO990" s="2"/>
      <c r="YP990" s="2"/>
      <c r="YQ990" s="2"/>
      <c r="YR990" s="2"/>
      <c r="YS990" s="2"/>
      <c r="YT990" s="2"/>
      <c r="YU990" s="2"/>
      <c r="YV990" s="2"/>
      <c r="YW990" s="2"/>
      <c r="YX990" s="2"/>
      <c r="YY990" s="2"/>
      <c r="YZ990" s="2"/>
      <c r="ZA990" s="2"/>
      <c r="ZB990" s="2"/>
      <c r="ZC990" s="2"/>
      <c r="ZD990" s="2"/>
      <c r="ZE990" s="2"/>
      <c r="ZF990" s="2"/>
      <c r="ZG990" s="2"/>
      <c r="ZH990" s="2"/>
      <c r="ZI990" s="2"/>
      <c r="ZJ990" s="2"/>
      <c r="ZK990" s="2"/>
      <c r="ZL990" s="2"/>
      <c r="ZM990" s="2"/>
      <c r="ZN990" s="2"/>
      <c r="ZO990" s="2"/>
      <c r="ZP990" s="2"/>
      <c r="ZQ990" s="2"/>
      <c r="ZR990" s="2"/>
      <c r="ZS990" s="2"/>
      <c r="ZT990" s="2"/>
      <c r="ZU990" s="2"/>
      <c r="ZV990" s="2"/>
      <c r="ZW990" s="2"/>
      <c r="ZX990" s="2"/>
      <c r="ZY990" s="2"/>
      <c r="ZZ990" s="2"/>
      <c r="AAA990" s="2"/>
      <c r="AAB990" s="2"/>
      <c r="AAC990" s="2"/>
      <c r="AAD990" s="2"/>
      <c r="AAE990" s="2"/>
      <c r="AAF990" s="2"/>
      <c r="AAG990" s="2"/>
      <c r="AAH990" s="2"/>
      <c r="AAI990" s="2"/>
      <c r="AAJ990" s="2"/>
      <c r="AAK990" s="2"/>
      <c r="AAL990" s="2"/>
      <c r="AAM990" s="2"/>
      <c r="AAN990" s="2"/>
      <c r="AAO990" s="2"/>
      <c r="AAP990" s="2"/>
      <c r="AAQ990" s="2"/>
      <c r="AAR990" s="2"/>
      <c r="AAS990" s="2"/>
      <c r="AAT990" s="2"/>
      <c r="AAU990" s="2"/>
      <c r="AAV990" s="2"/>
      <c r="AAW990" s="2"/>
      <c r="AAX990" s="2"/>
      <c r="AAY990" s="2"/>
      <c r="AAZ990" s="2"/>
      <c r="ABA990" s="2"/>
      <c r="ABB990" s="2"/>
      <c r="ABC990" s="2"/>
      <c r="ABD990" s="2"/>
      <c r="ABE990" s="2"/>
      <c r="ABF990" s="2"/>
      <c r="ABG990" s="2"/>
      <c r="ABH990" s="2"/>
      <c r="ABI990" s="2"/>
      <c r="ABJ990" s="2"/>
      <c r="ABK990" s="2"/>
      <c r="ABL990" s="2"/>
      <c r="ABM990" s="2"/>
      <c r="ABN990" s="2"/>
      <c r="ABO990" s="2"/>
      <c r="ABP990" s="2"/>
      <c r="ABQ990" s="2"/>
      <c r="ABR990" s="2"/>
      <c r="ABS990" s="2"/>
      <c r="ABT990" s="2"/>
      <c r="ABU990" s="2"/>
      <c r="ABV990" s="2"/>
      <c r="ABW990" s="2"/>
      <c r="ABX990" s="2"/>
      <c r="ABY990" s="2"/>
      <c r="ABZ990" s="2"/>
      <c r="ACA990" s="2"/>
      <c r="ACB990" s="2"/>
      <c r="ACC990" s="2"/>
      <c r="ACD990" s="2"/>
      <c r="ACE990" s="2"/>
      <c r="ACF990" s="2"/>
      <c r="ACG990" s="2"/>
      <c r="ACH990" s="2"/>
      <c r="ACI990" s="2"/>
      <c r="ACJ990" s="2"/>
      <c r="ACK990" s="2"/>
      <c r="ACL990" s="2"/>
      <c r="ACM990" s="2"/>
      <c r="ACN990" s="2"/>
      <c r="ACO990" s="2"/>
      <c r="ACP990" s="2"/>
      <c r="ACQ990" s="2"/>
      <c r="ACR990" s="2"/>
      <c r="ACS990" s="2"/>
      <c r="ACT990" s="2"/>
      <c r="ACU990" s="2"/>
      <c r="ACV990" s="2"/>
      <c r="ACW990" s="2"/>
      <c r="ACX990" s="2"/>
      <c r="ACY990" s="2"/>
      <c r="ACZ990" s="2"/>
      <c r="ADA990" s="2"/>
      <c r="ADB990" s="2"/>
      <c r="ADC990" s="2"/>
      <c r="ADD990" s="2"/>
      <c r="ADE990" s="2"/>
      <c r="ADF990" s="2"/>
      <c r="ADG990" s="2"/>
      <c r="ADH990" s="2"/>
      <c r="ADI990" s="2"/>
      <c r="ADJ990" s="2"/>
      <c r="ADK990" s="2"/>
      <c r="ADL990" s="2"/>
      <c r="ADM990" s="2"/>
      <c r="ADN990" s="2"/>
      <c r="ADO990" s="2"/>
      <c r="ADP990" s="2"/>
      <c r="ADQ990" s="2"/>
      <c r="ADR990" s="2"/>
      <c r="ADS990" s="2"/>
      <c r="ADT990" s="2"/>
      <c r="ADU990" s="2"/>
      <c r="ADV990" s="2"/>
      <c r="ADW990" s="2"/>
      <c r="ADX990" s="2"/>
      <c r="ADY990" s="2"/>
      <c r="ADZ990" s="2"/>
      <c r="AEA990" s="2"/>
      <c r="AEB990" s="2"/>
      <c r="AEC990" s="2"/>
      <c r="AED990" s="2"/>
      <c r="AEE990" s="2"/>
      <c r="AEF990" s="2"/>
      <c r="AEG990" s="2"/>
      <c r="AEH990" s="2"/>
      <c r="AEI990" s="2"/>
      <c r="AEJ990" s="2"/>
      <c r="AEK990" s="2"/>
      <c r="AEL990" s="2"/>
      <c r="AEM990" s="2"/>
      <c r="AEN990" s="2"/>
      <c r="AEO990" s="2"/>
      <c r="AEP990" s="2"/>
      <c r="AEQ990" s="2"/>
      <c r="AER990" s="2"/>
      <c r="AES990" s="2"/>
      <c r="AET990" s="2"/>
      <c r="AEU990" s="2"/>
      <c r="AEV990" s="2"/>
      <c r="AEW990" s="2"/>
      <c r="AEX990" s="2"/>
      <c r="AEY990" s="2"/>
      <c r="AEZ990" s="2"/>
      <c r="AFA990" s="2"/>
      <c r="AFB990" s="2"/>
      <c r="AFC990" s="2"/>
      <c r="AFD990" s="2"/>
      <c r="AFE990" s="2"/>
      <c r="AFF990" s="2"/>
      <c r="AFG990" s="2"/>
      <c r="AFH990" s="2"/>
      <c r="AFI990" s="2"/>
      <c r="AFJ990" s="2"/>
      <c r="AFK990" s="2"/>
      <c r="AFL990" s="2"/>
      <c r="AFM990" s="2"/>
      <c r="AFN990" s="2"/>
      <c r="AFO990" s="2"/>
      <c r="AFP990" s="2"/>
      <c r="AFQ990" s="2"/>
      <c r="AFR990" s="2"/>
      <c r="AFS990" s="2"/>
      <c r="AFT990" s="2"/>
      <c r="AFU990" s="2"/>
      <c r="AFV990" s="2"/>
      <c r="AFW990" s="2"/>
      <c r="AFX990" s="2"/>
      <c r="AFY990" s="2"/>
      <c r="AFZ990" s="2"/>
      <c r="AGA990" s="2"/>
      <c r="AGB990" s="2"/>
      <c r="AGC990" s="2"/>
      <c r="AGD990" s="2"/>
      <c r="AGE990" s="2"/>
      <c r="AGF990" s="2"/>
      <c r="AGG990" s="2"/>
      <c r="AGH990" s="2"/>
      <c r="AGI990" s="2"/>
      <c r="AGJ990" s="2"/>
      <c r="AGK990" s="2"/>
      <c r="AGL990" s="2"/>
      <c r="AGM990" s="2"/>
      <c r="AGN990" s="2"/>
      <c r="AGO990" s="2"/>
      <c r="AGP990" s="2"/>
      <c r="AGQ990" s="2"/>
      <c r="AGR990" s="2"/>
      <c r="AGS990" s="2"/>
      <c r="AGT990" s="2"/>
      <c r="AGU990" s="2"/>
      <c r="AGV990" s="2"/>
      <c r="AGW990" s="2"/>
      <c r="AGX990" s="2"/>
      <c r="AGY990" s="2"/>
      <c r="AGZ990" s="2"/>
      <c r="AHA990" s="2"/>
      <c r="AHB990" s="2"/>
      <c r="AHC990" s="2"/>
      <c r="AHD990" s="2"/>
      <c r="AHE990" s="2"/>
      <c r="AHF990" s="2"/>
      <c r="AHG990" s="2"/>
      <c r="AHH990" s="2"/>
      <c r="AHI990" s="2"/>
      <c r="AHJ990" s="2"/>
      <c r="AHK990" s="2"/>
      <c r="AHL990" s="2"/>
      <c r="AHM990" s="2"/>
      <c r="AHN990" s="2"/>
      <c r="AHO990" s="2"/>
      <c r="AHP990" s="2"/>
      <c r="AHQ990" s="2"/>
      <c r="AHR990" s="2"/>
      <c r="AHS990" s="2"/>
      <c r="AHT990" s="2"/>
      <c r="AHU990" s="2"/>
      <c r="AHV990" s="2"/>
      <c r="AHW990" s="2"/>
      <c r="AHX990" s="2"/>
      <c r="AHY990" s="2"/>
      <c r="AHZ990" s="2"/>
      <c r="AIA990" s="2"/>
      <c r="AIB990" s="2"/>
      <c r="AIC990" s="2"/>
      <c r="AID990" s="2"/>
      <c r="AIE990" s="2"/>
      <c r="AIF990" s="2"/>
      <c r="AIG990" s="2"/>
      <c r="AIH990" s="2"/>
      <c r="AII990" s="2"/>
      <c r="AIJ990" s="2"/>
      <c r="AIK990" s="2"/>
      <c r="AIL990" s="2"/>
      <c r="AIM990" s="2"/>
      <c r="AIN990" s="2"/>
      <c r="AIO990" s="2"/>
      <c r="AIP990" s="2"/>
      <c r="AIQ990" s="2"/>
      <c r="AIR990" s="2"/>
      <c r="AIS990" s="2"/>
      <c r="AIT990" s="2"/>
      <c r="AIU990" s="2"/>
      <c r="AIV990" s="2"/>
      <c r="AIW990" s="2"/>
      <c r="AIX990" s="2"/>
      <c r="AIY990" s="2"/>
      <c r="AIZ990" s="2"/>
      <c r="AJA990" s="2"/>
      <c r="AJB990" s="2"/>
      <c r="AJC990" s="2"/>
      <c r="AJD990" s="2"/>
      <c r="AJE990" s="2"/>
      <c r="AJF990" s="2"/>
      <c r="AJG990" s="2"/>
      <c r="AJH990" s="2"/>
      <c r="AJI990" s="2"/>
      <c r="AJJ990" s="2"/>
      <c r="AJK990" s="2"/>
      <c r="AJL990" s="2"/>
      <c r="AJM990" s="2"/>
      <c r="AJN990" s="2"/>
      <c r="AJO990" s="2"/>
      <c r="AJP990" s="2"/>
      <c r="AJQ990" s="2"/>
      <c r="AJR990" s="2"/>
      <c r="AJS990" s="2"/>
      <c r="AJT990" s="2"/>
      <c r="AJU990" s="2"/>
      <c r="AJV990" s="2"/>
      <c r="AJW990" s="2"/>
      <c r="AJX990" s="2"/>
      <c r="AJY990" s="2"/>
      <c r="AJZ990" s="2"/>
      <c r="AKA990" s="2"/>
      <c r="AKB990" s="2"/>
      <c r="AKC990" s="2"/>
      <c r="AKD990" s="2"/>
      <c r="AKE990" s="2"/>
      <c r="AKF990" s="2"/>
      <c r="AKG990" s="2"/>
      <c r="AKH990" s="2"/>
      <c r="AKI990" s="2"/>
      <c r="AKJ990" s="2"/>
      <c r="AKK990" s="2"/>
      <c r="AKL990" s="2"/>
      <c r="AKM990" s="2"/>
      <c r="AKN990" s="2"/>
      <c r="AKO990" s="2"/>
      <c r="AKP990" s="2"/>
      <c r="AKQ990" s="2"/>
      <c r="AKR990" s="2"/>
      <c r="AKS990" s="2"/>
      <c r="AKT990" s="2"/>
      <c r="AKU990" s="2"/>
      <c r="AKV990" s="2"/>
      <c r="AKW990" s="2"/>
      <c r="AKX990" s="2"/>
      <c r="AKY990" s="2"/>
      <c r="AKZ990" s="2"/>
      <c r="ALA990" s="2"/>
      <c r="ALB990" s="2"/>
      <c r="ALC990" s="2"/>
      <c r="ALD990" s="2"/>
      <c r="ALE990" s="2"/>
      <c r="ALF990" s="2"/>
      <c r="ALG990" s="2"/>
      <c r="ALH990" s="2"/>
      <c r="ALI990" s="2"/>
      <c r="ALJ990" s="2"/>
      <c r="ALK990" s="2"/>
      <c r="ALL990" s="2"/>
      <c r="ALM990" s="2"/>
      <c r="ALN990" s="2"/>
      <c r="ALO990" s="2"/>
      <c r="ALP990" s="2"/>
      <c r="ALQ990" s="2"/>
      <c r="ALR990" s="2"/>
      <c r="ALS990" s="2"/>
      <c r="ALT990" s="2"/>
      <c r="ALU990" s="2"/>
      <c r="ALV990" s="2"/>
      <c r="ALW990" s="2"/>
      <c r="ALX990" s="2"/>
      <c r="ALY990" s="2"/>
      <c r="ALZ990" s="2"/>
      <c r="AMA990" s="2"/>
      <c r="AMB990" s="2"/>
      <c r="AMC990" s="2"/>
      <c r="AMD990" s="2"/>
      <c r="AME990" s="2"/>
      <c r="AMF990" s="2"/>
      <c r="AMG990" s="2"/>
      <c r="AMH990" s="2"/>
      <c r="AMI990" s="2"/>
      <c r="AMJ990" s="2"/>
    </row>
    <row r="991" s="1" customFormat="1" ht="27.75" customHeight="1" spans="1:102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  <c r="KE991" s="2"/>
      <c r="KF991" s="2"/>
      <c r="KG991" s="2"/>
      <c r="KH991" s="2"/>
      <c r="KI991" s="2"/>
      <c r="KJ991" s="2"/>
      <c r="KK991" s="2"/>
      <c r="KL991" s="2"/>
      <c r="KM991" s="2"/>
      <c r="KN991" s="2"/>
      <c r="KO991" s="2"/>
      <c r="KP991" s="2"/>
      <c r="KQ991" s="2"/>
      <c r="KR991" s="2"/>
      <c r="KS991" s="2"/>
      <c r="KT991" s="2"/>
      <c r="KU991" s="2"/>
      <c r="KV991" s="2"/>
      <c r="KW991" s="2"/>
      <c r="KX991" s="2"/>
      <c r="KY991" s="2"/>
      <c r="KZ991" s="2"/>
      <c r="LA991" s="2"/>
      <c r="LB991" s="2"/>
      <c r="LC991" s="2"/>
      <c r="LD991" s="2"/>
      <c r="LE991" s="2"/>
      <c r="LF991" s="2"/>
      <c r="LG991" s="2"/>
      <c r="LH991" s="2"/>
      <c r="LI991" s="2"/>
      <c r="LJ991" s="2"/>
      <c r="LK991" s="2"/>
      <c r="LL991" s="2"/>
      <c r="LM991" s="2"/>
      <c r="LN991" s="2"/>
      <c r="LO991" s="2"/>
      <c r="LP991" s="2"/>
      <c r="LQ991" s="2"/>
      <c r="LR991" s="2"/>
      <c r="LS991" s="2"/>
      <c r="LT991" s="2"/>
      <c r="LU991" s="2"/>
      <c r="LV991" s="2"/>
      <c r="LW991" s="2"/>
      <c r="LX991" s="2"/>
      <c r="LY991" s="2"/>
      <c r="LZ991" s="2"/>
      <c r="MA991" s="2"/>
      <c r="MB991" s="2"/>
      <c r="MC991" s="2"/>
      <c r="MD991" s="2"/>
      <c r="ME991" s="2"/>
      <c r="MF991" s="2"/>
      <c r="MG991" s="2"/>
      <c r="MH991" s="2"/>
      <c r="MI991" s="2"/>
      <c r="MJ991" s="2"/>
      <c r="MK991" s="2"/>
      <c r="ML991" s="2"/>
      <c r="MM991" s="2"/>
      <c r="MN991" s="2"/>
      <c r="MO991" s="2"/>
      <c r="MP991" s="2"/>
      <c r="MQ991" s="2"/>
      <c r="MR991" s="2"/>
      <c r="MS991" s="2"/>
      <c r="MT991" s="2"/>
      <c r="MU991" s="2"/>
      <c r="MV991" s="2"/>
      <c r="MW991" s="2"/>
      <c r="MX991" s="2"/>
      <c r="MY991" s="2"/>
      <c r="MZ991" s="2"/>
      <c r="NA991" s="2"/>
      <c r="NB991" s="2"/>
      <c r="NC991" s="2"/>
      <c r="ND991" s="2"/>
      <c r="NE991" s="2"/>
      <c r="NF991" s="2"/>
      <c r="NG991" s="2"/>
      <c r="NH991" s="2"/>
      <c r="NI991" s="2"/>
      <c r="NJ991" s="2"/>
      <c r="NK991" s="2"/>
      <c r="NL991" s="2"/>
      <c r="NM991" s="2"/>
      <c r="NN991" s="2"/>
      <c r="NO991" s="2"/>
      <c r="NP991" s="2"/>
      <c r="NQ991" s="2"/>
      <c r="NR991" s="2"/>
      <c r="NS991" s="2"/>
      <c r="NT991" s="2"/>
      <c r="NU991" s="2"/>
      <c r="NV991" s="2"/>
      <c r="NW991" s="2"/>
      <c r="NX991" s="2"/>
      <c r="NY991" s="2"/>
      <c r="NZ991" s="2"/>
      <c r="OA991" s="2"/>
      <c r="OB991" s="2"/>
      <c r="OC991" s="2"/>
      <c r="OD991" s="2"/>
      <c r="OE991" s="2"/>
      <c r="OF991" s="2"/>
      <c r="OG991" s="2"/>
      <c r="OH991" s="2"/>
      <c r="OI991" s="2"/>
      <c r="OJ991" s="2"/>
      <c r="OK991" s="2"/>
      <c r="OL991" s="2"/>
      <c r="OM991" s="2"/>
      <c r="ON991" s="2"/>
      <c r="OO991" s="2"/>
      <c r="OP991" s="2"/>
      <c r="OQ991" s="2"/>
      <c r="OR991" s="2"/>
      <c r="OS991" s="2"/>
      <c r="OT991" s="2"/>
      <c r="OU991" s="2"/>
      <c r="OV991" s="2"/>
      <c r="OW991" s="2"/>
      <c r="OX991" s="2"/>
      <c r="OY991" s="2"/>
      <c r="OZ991" s="2"/>
      <c r="PA991" s="2"/>
      <c r="PB991" s="2"/>
      <c r="PC991" s="2"/>
      <c r="PD991" s="2"/>
      <c r="PE991" s="2"/>
      <c r="PF991" s="2"/>
      <c r="PG991" s="2"/>
      <c r="PH991" s="2"/>
      <c r="PI991" s="2"/>
      <c r="PJ991" s="2"/>
      <c r="PK991" s="2"/>
      <c r="PL991" s="2"/>
      <c r="PM991" s="2"/>
      <c r="PN991" s="2"/>
      <c r="PO991" s="2"/>
      <c r="PP991" s="2"/>
      <c r="PQ991" s="2"/>
      <c r="PR991" s="2"/>
      <c r="PS991" s="2"/>
      <c r="PT991" s="2"/>
      <c r="PU991" s="2"/>
      <c r="PV991" s="2"/>
      <c r="PW991" s="2"/>
      <c r="PX991" s="2"/>
      <c r="PY991" s="2"/>
      <c r="PZ991" s="2"/>
      <c r="QA991" s="2"/>
      <c r="QB991" s="2"/>
      <c r="QC991" s="2"/>
      <c r="QD991" s="2"/>
      <c r="QE991" s="2"/>
      <c r="QF991" s="2"/>
      <c r="QG991" s="2"/>
      <c r="QH991" s="2"/>
      <c r="QI991" s="2"/>
      <c r="QJ991" s="2"/>
      <c r="QK991" s="2"/>
      <c r="QL991" s="2"/>
      <c r="QM991" s="2"/>
      <c r="QN991" s="2"/>
      <c r="QO991" s="2"/>
      <c r="QP991" s="2"/>
      <c r="QQ991" s="2"/>
      <c r="QR991" s="2"/>
      <c r="QS991" s="2"/>
      <c r="QT991" s="2"/>
      <c r="QU991" s="2"/>
      <c r="QV991" s="2"/>
      <c r="QW991" s="2"/>
      <c r="QX991" s="2"/>
      <c r="QY991" s="2"/>
      <c r="QZ991" s="2"/>
      <c r="RA991" s="2"/>
      <c r="RB991" s="2"/>
      <c r="RC991" s="2"/>
      <c r="RD991" s="2"/>
      <c r="RE991" s="2"/>
      <c r="RF991" s="2"/>
      <c r="RG991" s="2"/>
      <c r="RH991" s="2"/>
      <c r="RI991" s="2"/>
      <c r="RJ991" s="2"/>
      <c r="RK991" s="2"/>
      <c r="RL991" s="2"/>
      <c r="RM991" s="2"/>
      <c r="RN991" s="2"/>
      <c r="RO991" s="2"/>
      <c r="RP991" s="2"/>
      <c r="RQ991" s="2"/>
      <c r="RR991" s="2"/>
      <c r="RS991" s="2"/>
      <c r="RT991" s="2"/>
      <c r="RU991" s="2"/>
      <c r="RV991" s="2"/>
      <c r="RW991" s="2"/>
      <c r="RX991" s="2"/>
      <c r="RY991" s="2"/>
      <c r="RZ991" s="2"/>
      <c r="SA991" s="2"/>
      <c r="SB991" s="2"/>
      <c r="SC991" s="2"/>
      <c r="SD991" s="2"/>
      <c r="SE991" s="2"/>
      <c r="SF991" s="2"/>
      <c r="SG991" s="2"/>
      <c r="SH991" s="2"/>
      <c r="SI991" s="2"/>
      <c r="SJ991" s="2"/>
      <c r="SK991" s="2"/>
      <c r="SL991" s="2"/>
      <c r="SM991" s="2"/>
      <c r="SN991" s="2"/>
      <c r="SO991" s="2"/>
      <c r="SP991" s="2"/>
      <c r="SQ991" s="2"/>
      <c r="SR991" s="2"/>
      <c r="SS991" s="2"/>
      <c r="ST991" s="2"/>
      <c r="SU991" s="2"/>
      <c r="SV991" s="2"/>
      <c r="SW991" s="2"/>
      <c r="SX991" s="2"/>
      <c r="SY991" s="2"/>
      <c r="SZ991" s="2"/>
      <c r="TA991" s="2"/>
      <c r="TB991" s="2"/>
      <c r="TC991" s="2"/>
      <c r="TD991" s="2"/>
      <c r="TE991" s="2"/>
      <c r="TF991" s="2"/>
      <c r="TG991" s="2"/>
      <c r="TH991" s="2"/>
      <c r="TI991" s="2"/>
      <c r="TJ991" s="2"/>
      <c r="TK991" s="2"/>
      <c r="TL991" s="2"/>
      <c r="TM991" s="2"/>
      <c r="TN991" s="2"/>
      <c r="TO991" s="2"/>
      <c r="TP991" s="2"/>
      <c r="TQ991" s="2"/>
      <c r="TR991" s="2"/>
      <c r="TS991" s="2"/>
      <c r="TT991" s="2"/>
      <c r="TU991" s="2"/>
      <c r="TV991" s="2"/>
      <c r="TW991" s="2"/>
      <c r="TX991" s="2"/>
      <c r="TY991" s="2"/>
      <c r="TZ991" s="2"/>
      <c r="UA991" s="2"/>
      <c r="UB991" s="2"/>
      <c r="UC991" s="2"/>
      <c r="UD991" s="2"/>
      <c r="UE991" s="2"/>
      <c r="UF991" s="2"/>
      <c r="UG991" s="2"/>
      <c r="UH991" s="2"/>
      <c r="UI991" s="2"/>
      <c r="UJ991" s="2"/>
      <c r="UK991" s="2"/>
      <c r="UL991" s="2"/>
      <c r="UM991" s="2"/>
      <c r="UN991" s="2"/>
      <c r="UO991" s="2"/>
      <c r="UP991" s="2"/>
      <c r="UQ991" s="2"/>
      <c r="UR991" s="2"/>
      <c r="US991" s="2"/>
      <c r="UT991" s="2"/>
      <c r="UU991" s="2"/>
      <c r="UV991" s="2"/>
      <c r="UW991" s="2"/>
      <c r="UX991" s="2"/>
      <c r="UY991" s="2"/>
      <c r="UZ991" s="2"/>
      <c r="VA991" s="2"/>
      <c r="VB991" s="2"/>
      <c r="VC991" s="2"/>
      <c r="VD991" s="2"/>
      <c r="VE991" s="2"/>
      <c r="VF991" s="2"/>
      <c r="VG991" s="2"/>
      <c r="VH991" s="2"/>
      <c r="VI991" s="2"/>
      <c r="VJ991" s="2"/>
      <c r="VK991" s="2"/>
      <c r="VL991" s="2"/>
      <c r="VM991" s="2"/>
      <c r="VN991" s="2"/>
      <c r="VO991" s="2"/>
      <c r="VP991" s="2"/>
      <c r="VQ991" s="2"/>
      <c r="VR991" s="2"/>
      <c r="VS991" s="2"/>
      <c r="VT991" s="2"/>
      <c r="VU991" s="2"/>
      <c r="VV991" s="2"/>
      <c r="VW991" s="2"/>
      <c r="VX991" s="2"/>
      <c r="VY991" s="2"/>
      <c r="VZ991" s="2"/>
      <c r="WA991" s="2"/>
      <c r="WB991" s="2"/>
      <c r="WC991" s="2"/>
      <c r="WD991" s="2"/>
      <c r="WE991" s="2"/>
      <c r="WF991" s="2"/>
      <c r="WG991" s="2"/>
      <c r="WH991" s="2"/>
      <c r="WI991" s="2"/>
      <c r="WJ991" s="2"/>
      <c r="WK991" s="2"/>
      <c r="WL991" s="2"/>
      <c r="WM991" s="2"/>
      <c r="WN991" s="2"/>
      <c r="WO991" s="2"/>
      <c r="WP991" s="2"/>
      <c r="WQ991" s="2"/>
      <c r="WR991" s="2"/>
      <c r="WS991" s="2"/>
      <c r="WT991" s="2"/>
      <c r="WU991" s="2"/>
      <c r="WV991" s="2"/>
      <c r="WW991" s="2"/>
      <c r="WX991" s="2"/>
      <c r="WY991" s="2"/>
      <c r="WZ991" s="2"/>
      <c r="XA991" s="2"/>
      <c r="XB991" s="2"/>
      <c r="XC991" s="2"/>
      <c r="XD991" s="2"/>
      <c r="XE991" s="2"/>
      <c r="XF991" s="2"/>
      <c r="XG991" s="2"/>
      <c r="XH991" s="2"/>
      <c r="XI991" s="2"/>
      <c r="XJ991" s="2"/>
      <c r="XK991" s="2"/>
      <c r="XL991" s="2"/>
      <c r="XM991" s="2"/>
      <c r="XN991" s="2"/>
      <c r="XO991" s="2"/>
      <c r="XP991" s="2"/>
      <c r="XQ991" s="2"/>
      <c r="XR991" s="2"/>
      <c r="XS991" s="2"/>
      <c r="XT991" s="2"/>
      <c r="XU991" s="2"/>
      <c r="XV991" s="2"/>
      <c r="XW991" s="2"/>
      <c r="XX991" s="2"/>
      <c r="XY991" s="2"/>
      <c r="XZ991" s="2"/>
      <c r="YA991" s="2"/>
      <c r="YB991" s="2"/>
      <c r="YC991" s="2"/>
      <c r="YD991" s="2"/>
      <c r="YE991" s="2"/>
      <c r="YF991" s="2"/>
      <c r="YG991" s="2"/>
      <c r="YH991" s="2"/>
      <c r="YI991" s="2"/>
      <c r="YJ991" s="2"/>
      <c r="YK991" s="2"/>
      <c r="YL991" s="2"/>
      <c r="YM991" s="2"/>
      <c r="YN991" s="2"/>
      <c r="YO991" s="2"/>
      <c r="YP991" s="2"/>
      <c r="YQ991" s="2"/>
      <c r="YR991" s="2"/>
      <c r="YS991" s="2"/>
      <c r="YT991" s="2"/>
      <c r="YU991" s="2"/>
      <c r="YV991" s="2"/>
      <c r="YW991" s="2"/>
      <c r="YX991" s="2"/>
      <c r="YY991" s="2"/>
      <c r="YZ991" s="2"/>
      <c r="ZA991" s="2"/>
      <c r="ZB991" s="2"/>
      <c r="ZC991" s="2"/>
      <c r="ZD991" s="2"/>
      <c r="ZE991" s="2"/>
      <c r="ZF991" s="2"/>
      <c r="ZG991" s="2"/>
      <c r="ZH991" s="2"/>
      <c r="ZI991" s="2"/>
      <c r="ZJ991" s="2"/>
      <c r="ZK991" s="2"/>
      <c r="ZL991" s="2"/>
      <c r="ZM991" s="2"/>
      <c r="ZN991" s="2"/>
      <c r="ZO991" s="2"/>
      <c r="ZP991" s="2"/>
      <c r="ZQ991" s="2"/>
      <c r="ZR991" s="2"/>
      <c r="ZS991" s="2"/>
      <c r="ZT991" s="2"/>
      <c r="ZU991" s="2"/>
      <c r="ZV991" s="2"/>
      <c r="ZW991" s="2"/>
      <c r="ZX991" s="2"/>
      <c r="ZY991" s="2"/>
      <c r="ZZ991" s="2"/>
      <c r="AAA991" s="2"/>
      <c r="AAB991" s="2"/>
      <c r="AAC991" s="2"/>
      <c r="AAD991" s="2"/>
      <c r="AAE991" s="2"/>
      <c r="AAF991" s="2"/>
      <c r="AAG991" s="2"/>
      <c r="AAH991" s="2"/>
      <c r="AAI991" s="2"/>
      <c r="AAJ991" s="2"/>
      <c r="AAK991" s="2"/>
      <c r="AAL991" s="2"/>
      <c r="AAM991" s="2"/>
      <c r="AAN991" s="2"/>
      <c r="AAO991" s="2"/>
      <c r="AAP991" s="2"/>
      <c r="AAQ991" s="2"/>
      <c r="AAR991" s="2"/>
      <c r="AAS991" s="2"/>
      <c r="AAT991" s="2"/>
      <c r="AAU991" s="2"/>
      <c r="AAV991" s="2"/>
      <c r="AAW991" s="2"/>
      <c r="AAX991" s="2"/>
      <c r="AAY991" s="2"/>
      <c r="AAZ991" s="2"/>
      <c r="ABA991" s="2"/>
      <c r="ABB991" s="2"/>
      <c r="ABC991" s="2"/>
      <c r="ABD991" s="2"/>
      <c r="ABE991" s="2"/>
      <c r="ABF991" s="2"/>
      <c r="ABG991" s="2"/>
      <c r="ABH991" s="2"/>
      <c r="ABI991" s="2"/>
      <c r="ABJ991" s="2"/>
      <c r="ABK991" s="2"/>
      <c r="ABL991" s="2"/>
      <c r="ABM991" s="2"/>
      <c r="ABN991" s="2"/>
      <c r="ABO991" s="2"/>
      <c r="ABP991" s="2"/>
      <c r="ABQ991" s="2"/>
      <c r="ABR991" s="2"/>
      <c r="ABS991" s="2"/>
      <c r="ABT991" s="2"/>
      <c r="ABU991" s="2"/>
      <c r="ABV991" s="2"/>
      <c r="ABW991" s="2"/>
      <c r="ABX991" s="2"/>
      <c r="ABY991" s="2"/>
      <c r="ABZ991" s="2"/>
      <c r="ACA991" s="2"/>
      <c r="ACB991" s="2"/>
      <c r="ACC991" s="2"/>
      <c r="ACD991" s="2"/>
      <c r="ACE991" s="2"/>
      <c r="ACF991" s="2"/>
      <c r="ACG991" s="2"/>
      <c r="ACH991" s="2"/>
      <c r="ACI991" s="2"/>
      <c r="ACJ991" s="2"/>
      <c r="ACK991" s="2"/>
      <c r="ACL991" s="2"/>
      <c r="ACM991" s="2"/>
      <c r="ACN991" s="2"/>
      <c r="ACO991" s="2"/>
      <c r="ACP991" s="2"/>
      <c r="ACQ991" s="2"/>
      <c r="ACR991" s="2"/>
      <c r="ACS991" s="2"/>
      <c r="ACT991" s="2"/>
      <c r="ACU991" s="2"/>
      <c r="ACV991" s="2"/>
      <c r="ACW991" s="2"/>
      <c r="ACX991" s="2"/>
      <c r="ACY991" s="2"/>
      <c r="ACZ991" s="2"/>
      <c r="ADA991" s="2"/>
      <c r="ADB991" s="2"/>
      <c r="ADC991" s="2"/>
      <c r="ADD991" s="2"/>
      <c r="ADE991" s="2"/>
      <c r="ADF991" s="2"/>
      <c r="ADG991" s="2"/>
      <c r="ADH991" s="2"/>
      <c r="ADI991" s="2"/>
      <c r="ADJ991" s="2"/>
      <c r="ADK991" s="2"/>
      <c r="ADL991" s="2"/>
      <c r="ADM991" s="2"/>
      <c r="ADN991" s="2"/>
      <c r="ADO991" s="2"/>
      <c r="ADP991" s="2"/>
      <c r="ADQ991" s="2"/>
      <c r="ADR991" s="2"/>
      <c r="ADS991" s="2"/>
      <c r="ADT991" s="2"/>
      <c r="ADU991" s="2"/>
      <c r="ADV991" s="2"/>
      <c r="ADW991" s="2"/>
      <c r="ADX991" s="2"/>
      <c r="ADY991" s="2"/>
      <c r="ADZ991" s="2"/>
      <c r="AEA991" s="2"/>
      <c r="AEB991" s="2"/>
      <c r="AEC991" s="2"/>
      <c r="AED991" s="2"/>
      <c r="AEE991" s="2"/>
      <c r="AEF991" s="2"/>
      <c r="AEG991" s="2"/>
      <c r="AEH991" s="2"/>
      <c r="AEI991" s="2"/>
      <c r="AEJ991" s="2"/>
      <c r="AEK991" s="2"/>
      <c r="AEL991" s="2"/>
      <c r="AEM991" s="2"/>
      <c r="AEN991" s="2"/>
      <c r="AEO991" s="2"/>
      <c r="AEP991" s="2"/>
      <c r="AEQ991" s="2"/>
      <c r="AER991" s="2"/>
      <c r="AES991" s="2"/>
      <c r="AET991" s="2"/>
      <c r="AEU991" s="2"/>
      <c r="AEV991" s="2"/>
      <c r="AEW991" s="2"/>
      <c r="AEX991" s="2"/>
      <c r="AEY991" s="2"/>
      <c r="AEZ991" s="2"/>
      <c r="AFA991" s="2"/>
      <c r="AFB991" s="2"/>
      <c r="AFC991" s="2"/>
      <c r="AFD991" s="2"/>
      <c r="AFE991" s="2"/>
      <c r="AFF991" s="2"/>
      <c r="AFG991" s="2"/>
      <c r="AFH991" s="2"/>
      <c r="AFI991" s="2"/>
      <c r="AFJ991" s="2"/>
      <c r="AFK991" s="2"/>
      <c r="AFL991" s="2"/>
      <c r="AFM991" s="2"/>
      <c r="AFN991" s="2"/>
      <c r="AFO991" s="2"/>
      <c r="AFP991" s="2"/>
      <c r="AFQ991" s="2"/>
      <c r="AFR991" s="2"/>
      <c r="AFS991" s="2"/>
      <c r="AFT991" s="2"/>
      <c r="AFU991" s="2"/>
      <c r="AFV991" s="2"/>
      <c r="AFW991" s="2"/>
      <c r="AFX991" s="2"/>
      <c r="AFY991" s="2"/>
      <c r="AFZ991" s="2"/>
      <c r="AGA991" s="2"/>
      <c r="AGB991" s="2"/>
      <c r="AGC991" s="2"/>
      <c r="AGD991" s="2"/>
      <c r="AGE991" s="2"/>
      <c r="AGF991" s="2"/>
      <c r="AGG991" s="2"/>
      <c r="AGH991" s="2"/>
      <c r="AGI991" s="2"/>
      <c r="AGJ991" s="2"/>
      <c r="AGK991" s="2"/>
      <c r="AGL991" s="2"/>
      <c r="AGM991" s="2"/>
      <c r="AGN991" s="2"/>
      <c r="AGO991" s="2"/>
      <c r="AGP991" s="2"/>
      <c r="AGQ991" s="2"/>
      <c r="AGR991" s="2"/>
      <c r="AGS991" s="2"/>
      <c r="AGT991" s="2"/>
      <c r="AGU991" s="2"/>
      <c r="AGV991" s="2"/>
      <c r="AGW991" s="2"/>
      <c r="AGX991" s="2"/>
      <c r="AGY991" s="2"/>
      <c r="AGZ991" s="2"/>
      <c r="AHA991" s="2"/>
      <c r="AHB991" s="2"/>
      <c r="AHC991" s="2"/>
      <c r="AHD991" s="2"/>
      <c r="AHE991" s="2"/>
      <c r="AHF991" s="2"/>
      <c r="AHG991" s="2"/>
      <c r="AHH991" s="2"/>
      <c r="AHI991" s="2"/>
      <c r="AHJ991" s="2"/>
      <c r="AHK991" s="2"/>
      <c r="AHL991" s="2"/>
      <c r="AHM991" s="2"/>
      <c r="AHN991" s="2"/>
      <c r="AHO991" s="2"/>
      <c r="AHP991" s="2"/>
      <c r="AHQ991" s="2"/>
      <c r="AHR991" s="2"/>
      <c r="AHS991" s="2"/>
      <c r="AHT991" s="2"/>
      <c r="AHU991" s="2"/>
      <c r="AHV991" s="2"/>
      <c r="AHW991" s="2"/>
      <c r="AHX991" s="2"/>
      <c r="AHY991" s="2"/>
      <c r="AHZ991" s="2"/>
      <c r="AIA991" s="2"/>
      <c r="AIB991" s="2"/>
      <c r="AIC991" s="2"/>
      <c r="AID991" s="2"/>
      <c r="AIE991" s="2"/>
      <c r="AIF991" s="2"/>
      <c r="AIG991" s="2"/>
      <c r="AIH991" s="2"/>
      <c r="AII991" s="2"/>
      <c r="AIJ991" s="2"/>
      <c r="AIK991" s="2"/>
      <c r="AIL991" s="2"/>
      <c r="AIM991" s="2"/>
      <c r="AIN991" s="2"/>
      <c r="AIO991" s="2"/>
      <c r="AIP991" s="2"/>
      <c r="AIQ991" s="2"/>
      <c r="AIR991" s="2"/>
      <c r="AIS991" s="2"/>
      <c r="AIT991" s="2"/>
      <c r="AIU991" s="2"/>
      <c r="AIV991" s="2"/>
      <c r="AIW991" s="2"/>
      <c r="AIX991" s="2"/>
      <c r="AIY991" s="2"/>
      <c r="AIZ991" s="2"/>
      <c r="AJA991" s="2"/>
      <c r="AJB991" s="2"/>
      <c r="AJC991" s="2"/>
      <c r="AJD991" s="2"/>
      <c r="AJE991" s="2"/>
      <c r="AJF991" s="2"/>
      <c r="AJG991" s="2"/>
      <c r="AJH991" s="2"/>
      <c r="AJI991" s="2"/>
      <c r="AJJ991" s="2"/>
      <c r="AJK991" s="2"/>
      <c r="AJL991" s="2"/>
      <c r="AJM991" s="2"/>
      <c r="AJN991" s="2"/>
      <c r="AJO991" s="2"/>
      <c r="AJP991" s="2"/>
      <c r="AJQ991" s="2"/>
      <c r="AJR991" s="2"/>
      <c r="AJS991" s="2"/>
      <c r="AJT991" s="2"/>
      <c r="AJU991" s="2"/>
      <c r="AJV991" s="2"/>
      <c r="AJW991" s="2"/>
      <c r="AJX991" s="2"/>
      <c r="AJY991" s="2"/>
      <c r="AJZ991" s="2"/>
      <c r="AKA991" s="2"/>
      <c r="AKB991" s="2"/>
      <c r="AKC991" s="2"/>
      <c r="AKD991" s="2"/>
      <c r="AKE991" s="2"/>
      <c r="AKF991" s="2"/>
      <c r="AKG991" s="2"/>
      <c r="AKH991" s="2"/>
      <c r="AKI991" s="2"/>
      <c r="AKJ991" s="2"/>
      <c r="AKK991" s="2"/>
      <c r="AKL991" s="2"/>
      <c r="AKM991" s="2"/>
      <c r="AKN991" s="2"/>
      <c r="AKO991" s="2"/>
      <c r="AKP991" s="2"/>
      <c r="AKQ991" s="2"/>
      <c r="AKR991" s="2"/>
      <c r="AKS991" s="2"/>
      <c r="AKT991" s="2"/>
      <c r="AKU991" s="2"/>
      <c r="AKV991" s="2"/>
      <c r="AKW991" s="2"/>
      <c r="AKX991" s="2"/>
      <c r="AKY991" s="2"/>
      <c r="AKZ991" s="2"/>
      <c r="ALA991" s="2"/>
      <c r="ALB991" s="2"/>
      <c r="ALC991" s="2"/>
      <c r="ALD991" s="2"/>
      <c r="ALE991" s="2"/>
      <c r="ALF991" s="2"/>
      <c r="ALG991" s="2"/>
      <c r="ALH991" s="2"/>
      <c r="ALI991" s="2"/>
      <c r="ALJ991" s="2"/>
      <c r="ALK991" s="2"/>
      <c r="ALL991" s="2"/>
      <c r="ALM991" s="2"/>
      <c r="ALN991" s="2"/>
      <c r="ALO991" s="2"/>
      <c r="ALP991" s="2"/>
      <c r="ALQ991" s="2"/>
      <c r="ALR991" s="2"/>
      <c r="ALS991" s="2"/>
      <c r="ALT991" s="2"/>
      <c r="ALU991" s="2"/>
      <c r="ALV991" s="2"/>
      <c r="ALW991" s="2"/>
      <c r="ALX991" s="2"/>
      <c r="ALY991" s="2"/>
      <c r="ALZ991" s="2"/>
      <c r="AMA991" s="2"/>
      <c r="AMB991" s="2"/>
      <c r="AMC991" s="2"/>
      <c r="AMD991" s="2"/>
      <c r="AME991" s="2"/>
      <c r="AMF991" s="2"/>
      <c r="AMG991" s="2"/>
      <c r="AMH991" s="2"/>
      <c r="AMI991" s="2"/>
      <c r="AMJ991" s="2"/>
    </row>
    <row r="992" s="1" customFormat="1" ht="27.75" customHeight="1" spans="1:102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  <c r="KE992" s="2"/>
      <c r="KF992" s="2"/>
      <c r="KG992" s="2"/>
      <c r="KH992" s="2"/>
      <c r="KI992" s="2"/>
      <c r="KJ992" s="2"/>
      <c r="KK992" s="2"/>
      <c r="KL992" s="2"/>
      <c r="KM992" s="2"/>
      <c r="KN992" s="2"/>
      <c r="KO992" s="2"/>
      <c r="KP992" s="2"/>
      <c r="KQ992" s="2"/>
      <c r="KR992" s="2"/>
      <c r="KS992" s="2"/>
      <c r="KT992" s="2"/>
      <c r="KU992" s="2"/>
      <c r="KV992" s="2"/>
      <c r="KW992" s="2"/>
      <c r="KX992" s="2"/>
      <c r="KY992" s="2"/>
      <c r="KZ992" s="2"/>
      <c r="LA992" s="2"/>
      <c r="LB992" s="2"/>
      <c r="LC992" s="2"/>
      <c r="LD992" s="2"/>
      <c r="LE992" s="2"/>
      <c r="LF992" s="2"/>
      <c r="LG992" s="2"/>
      <c r="LH992" s="2"/>
      <c r="LI992" s="2"/>
      <c r="LJ992" s="2"/>
      <c r="LK992" s="2"/>
      <c r="LL992" s="2"/>
      <c r="LM992" s="2"/>
      <c r="LN992" s="2"/>
      <c r="LO992" s="2"/>
      <c r="LP992" s="2"/>
      <c r="LQ992" s="2"/>
      <c r="LR992" s="2"/>
      <c r="LS992" s="2"/>
      <c r="LT992" s="2"/>
      <c r="LU992" s="2"/>
      <c r="LV992" s="2"/>
      <c r="LW992" s="2"/>
      <c r="LX992" s="2"/>
      <c r="LY992" s="2"/>
      <c r="LZ992" s="2"/>
      <c r="MA992" s="2"/>
      <c r="MB992" s="2"/>
      <c r="MC992" s="2"/>
      <c r="MD992" s="2"/>
      <c r="ME992" s="2"/>
      <c r="MF992" s="2"/>
      <c r="MG992" s="2"/>
      <c r="MH992" s="2"/>
      <c r="MI992" s="2"/>
      <c r="MJ992" s="2"/>
      <c r="MK992" s="2"/>
      <c r="ML992" s="2"/>
      <c r="MM992" s="2"/>
      <c r="MN992" s="2"/>
      <c r="MO992" s="2"/>
      <c r="MP992" s="2"/>
      <c r="MQ992" s="2"/>
      <c r="MR992" s="2"/>
      <c r="MS992" s="2"/>
      <c r="MT992" s="2"/>
      <c r="MU992" s="2"/>
      <c r="MV992" s="2"/>
      <c r="MW992" s="2"/>
      <c r="MX992" s="2"/>
      <c r="MY992" s="2"/>
      <c r="MZ992" s="2"/>
      <c r="NA992" s="2"/>
      <c r="NB992" s="2"/>
      <c r="NC992" s="2"/>
      <c r="ND992" s="2"/>
      <c r="NE992" s="2"/>
      <c r="NF992" s="2"/>
      <c r="NG992" s="2"/>
      <c r="NH992" s="2"/>
      <c r="NI992" s="2"/>
      <c r="NJ992" s="2"/>
      <c r="NK992" s="2"/>
      <c r="NL992" s="2"/>
      <c r="NM992" s="2"/>
      <c r="NN992" s="2"/>
      <c r="NO992" s="2"/>
      <c r="NP992" s="2"/>
      <c r="NQ992" s="2"/>
      <c r="NR992" s="2"/>
      <c r="NS992" s="2"/>
      <c r="NT992" s="2"/>
      <c r="NU992" s="2"/>
      <c r="NV992" s="2"/>
      <c r="NW992" s="2"/>
      <c r="NX992" s="2"/>
      <c r="NY992" s="2"/>
      <c r="NZ992" s="2"/>
      <c r="OA992" s="2"/>
      <c r="OB992" s="2"/>
      <c r="OC992" s="2"/>
      <c r="OD992" s="2"/>
      <c r="OE992" s="2"/>
      <c r="OF992" s="2"/>
      <c r="OG992" s="2"/>
      <c r="OH992" s="2"/>
      <c r="OI992" s="2"/>
      <c r="OJ992" s="2"/>
      <c r="OK992" s="2"/>
      <c r="OL992" s="2"/>
      <c r="OM992" s="2"/>
      <c r="ON992" s="2"/>
      <c r="OO992" s="2"/>
      <c r="OP992" s="2"/>
      <c r="OQ992" s="2"/>
      <c r="OR992" s="2"/>
      <c r="OS992" s="2"/>
      <c r="OT992" s="2"/>
      <c r="OU992" s="2"/>
      <c r="OV992" s="2"/>
      <c r="OW992" s="2"/>
      <c r="OX992" s="2"/>
      <c r="OY992" s="2"/>
      <c r="OZ992" s="2"/>
      <c r="PA992" s="2"/>
      <c r="PB992" s="2"/>
      <c r="PC992" s="2"/>
      <c r="PD992" s="2"/>
      <c r="PE992" s="2"/>
      <c r="PF992" s="2"/>
      <c r="PG992" s="2"/>
      <c r="PH992" s="2"/>
      <c r="PI992" s="2"/>
      <c r="PJ992" s="2"/>
      <c r="PK992" s="2"/>
      <c r="PL992" s="2"/>
      <c r="PM992" s="2"/>
      <c r="PN992" s="2"/>
      <c r="PO992" s="2"/>
      <c r="PP992" s="2"/>
      <c r="PQ992" s="2"/>
      <c r="PR992" s="2"/>
      <c r="PS992" s="2"/>
      <c r="PT992" s="2"/>
      <c r="PU992" s="2"/>
      <c r="PV992" s="2"/>
      <c r="PW992" s="2"/>
      <c r="PX992" s="2"/>
      <c r="PY992" s="2"/>
      <c r="PZ992" s="2"/>
      <c r="QA992" s="2"/>
      <c r="QB992" s="2"/>
      <c r="QC992" s="2"/>
      <c r="QD992" s="2"/>
      <c r="QE992" s="2"/>
      <c r="QF992" s="2"/>
      <c r="QG992" s="2"/>
      <c r="QH992" s="2"/>
      <c r="QI992" s="2"/>
      <c r="QJ992" s="2"/>
      <c r="QK992" s="2"/>
      <c r="QL992" s="2"/>
      <c r="QM992" s="2"/>
      <c r="QN992" s="2"/>
      <c r="QO992" s="2"/>
      <c r="QP992" s="2"/>
      <c r="QQ992" s="2"/>
      <c r="QR992" s="2"/>
      <c r="QS992" s="2"/>
      <c r="QT992" s="2"/>
      <c r="QU992" s="2"/>
      <c r="QV992" s="2"/>
      <c r="QW992" s="2"/>
      <c r="QX992" s="2"/>
      <c r="QY992" s="2"/>
      <c r="QZ992" s="2"/>
      <c r="RA992" s="2"/>
      <c r="RB992" s="2"/>
      <c r="RC992" s="2"/>
      <c r="RD992" s="2"/>
      <c r="RE992" s="2"/>
      <c r="RF992" s="2"/>
      <c r="RG992" s="2"/>
      <c r="RH992" s="2"/>
      <c r="RI992" s="2"/>
      <c r="RJ992" s="2"/>
      <c r="RK992" s="2"/>
      <c r="RL992" s="2"/>
      <c r="RM992" s="2"/>
      <c r="RN992" s="2"/>
      <c r="RO992" s="2"/>
      <c r="RP992" s="2"/>
      <c r="RQ992" s="2"/>
      <c r="RR992" s="2"/>
      <c r="RS992" s="2"/>
      <c r="RT992" s="2"/>
      <c r="RU992" s="2"/>
      <c r="RV992" s="2"/>
      <c r="RW992" s="2"/>
      <c r="RX992" s="2"/>
      <c r="RY992" s="2"/>
      <c r="RZ992" s="2"/>
      <c r="SA992" s="2"/>
      <c r="SB992" s="2"/>
      <c r="SC992" s="2"/>
      <c r="SD992" s="2"/>
      <c r="SE992" s="2"/>
      <c r="SF992" s="2"/>
      <c r="SG992" s="2"/>
      <c r="SH992" s="2"/>
      <c r="SI992" s="2"/>
      <c r="SJ992" s="2"/>
      <c r="SK992" s="2"/>
      <c r="SL992" s="2"/>
      <c r="SM992" s="2"/>
      <c r="SN992" s="2"/>
      <c r="SO992" s="2"/>
      <c r="SP992" s="2"/>
      <c r="SQ992" s="2"/>
      <c r="SR992" s="2"/>
      <c r="SS992" s="2"/>
      <c r="ST992" s="2"/>
      <c r="SU992" s="2"/>
      <c r="SV992" s="2"/>
      <c r="SW992" s="2"/>
      <c r="SX992" s="2"/>
      <c r="SY992" s="2"/>
      <c r="SZ992" s="2"/>
      <c r="TA992" s="2"/>
      <c r="TB992" s="2"/>
      <c r="TC992" s="2"/>
      <c r="TD992" s="2"/>
      <c r="TE992" s="2"/>
      <c r="TF992" s="2"/>
      <c r="TG992" s="2"/>
      <c r="TH992" s="2"/>
      <c r="TI992" s="2"/>
      <c r="TJ992" s="2"/>
      <c r="TK992" s="2"/>
      <c r="TL992" s="2"/>
      <c r="TM992" s="2"/>
      <c r="TN992" s="2"/>
      <c r="TO992" s="2"/>
      <c r="TP992" s="2"/>
      <c r="TQ992" s="2"/>
      <c r="TR992" s="2"/>
      <c r="TS992" s="2"/>
      <c r="TT992" s="2"/>
      <c r="TU992" s="2"/>
      <c r="TV992" s="2"/>
      <c r="TW992" s="2"/>
      <c r="TX992" s="2"/>
      <c r="TY992" s="2"/>
      <c r="TZ992" s="2"/>
      <c r="UA992" s="2"/>
      <c r="UB992" s="2"/>
      <c r="UC992" s="2"/>
      <c r="UD992" s="2"/>
      <c r="UE992" s="2"/>
      <c r="UF992" s="2"/>
      <c r="UG992" s="2"/>
      <c r="UH992" s="2"/>
      <c r="UI992" s="2"/>
      <c r="UJ992" s="2"/>
      <c r="UK992" s="2"/>
      <c r="UL992" s="2"/>
      <c r="UM992" s="2"/>
      <c r="UN992" s="2"/>
      <c r="UO992" s="2"/>
      <c r="UP992" s="2"/>
      <c r="UQ992" s="2"/>
      <c r="UR992" s="2"/>
      <c r="US992" s="2"/>
      <c r="UT992" s="2"/>
      <c r="UU992" s="2"/>
      <c r="UV992" s="2"/>
      <c r="UW992" s="2"/>
      <c r="UX992" s="2"/>
      <c r="UY992" s="2"/>
      <c r="UZ992" s="2"/>
      <c r="VA992" s="2"/>
      <c r="VB992" s="2"/>
      <c r="VC992" s="2"/>
      <c r="VD992" s="2"/>
      <c r="VE992" s="2"/>
      <c r="VF992" s="2"/>
      <c r="VG992" s="2"/>
      <c r="VH992" s="2"/>
      <c r="VI992" s="2"/>
      <c r="VJ992" s="2"/>
      <c r="VK992" s="2"/>
      <c r="VL992" s="2"/>
      <c r="VM992" s="2"/>
      <c r="VN992" s="2"/>
      <c r="VO992" s="2"/>
      <c r="VP992" s="2"/>
      <c r="VQ992" s="2"/>
      <c r="VR992" s="2"/>
      <c r="VS992" s="2"/>
      <c r="VT992" s="2"/>
      <c r="VU992" s="2"/>
      <c r="VV992" s="2"/>
      <c r="VW992" s="2"/>
      <c r="VX992" s="2"/>
      <c r="VY992" s="2"/>
      <c r="VZ992" s="2"/>
      <c r="WA992" s="2"/>
      <c r="WB992" s="2"/>
      <c r="WC992" s="2"/>
      <c r="WD992" s="2"/>
      <c r="WE992" s="2"/>
      <c r="WF992" s="2"/>
      <c r="WG992" s="2"/>
      <c r="WH992" s="2"/>
      <c r="WI992" s="2"/>
      <c r="WJ992" s="2"/>
      <c r="WK992" s="2"/>
      <c r="WL992" s="2"/>
      <c r="WM992" s="2"/>
      <c r="WN992" s="2"/>
      <c r="WO992" s="2"/>
      <c r="WP992" s="2"/>
      <c r="WQ992" s="2"/>
      <c r="WR992" s="2"/>
      <c r="WS992" s="2"/>
      <c r="WT992" s="2"/>
      <c r="WU992" s="2"/>
      <c r="WV992" s="2"/>
      <c r="WW992" s="2"/>
      <c r="WX992" s="2"/>
      <c r="WY992" s="2"/>
      <c r="WZ992" s="2"/>
      <c r="XA992" s="2"/>
      <c r="XB992" s="2"/>
      <c r="XC992" s="2"/>
      <c r="XD992" s="2"/>
      <c r="XE992" s="2"/>
      <c r="XF992" s="2"/>
      <c r="XG992" s="2"/>
      <c r="XH992" s="2"/>
      <c r="XI992" s="2"/>
      <c r="XJ992" s="2"/>
      <c r="XK992" s="2"/>
      <c r="XL992" s="2"/>
      <c r="XM992" s="2"/>
      <c r="XN992" s="2"/>
      <c r="XO992" s="2"/>
      <c r="XP992" s="2"/>
      <c r="XQ992" s="2"/>
      <c r="XR992" s="2"/>
      <c r="XS992" s="2"/>
      <c r="XT992" s="2"/>
      <c r="XU992" s="2"/>
      <c r="XV992" s="2"/>
      <c r="XW992" s="2"/>
      <c r="XX992" s="2"/>
      <c r="XY992" s="2"/>
      <c r="XZ992" s="2"/>
      <c r="YA992" s="2"/>
      <c r="YB992" s="2"/>
      <c r="YC992" s="2"/>
      <c r="YD992" s="2"/>
      <c r="YE992" s="2"/>
      <c r="YF992" s="2"/>
      <c r="YG992" s="2"/>
      <c r="YH992" s="2"/>
      <c r="YI992" s="2"/>
      <c r="YJ992" s="2"/>
      <c r="YK992" s="2"/>
      <c r="YL992" s="2"/>
      <c r="YM992" s="2"/>
      <c r="YN992" s="2"/>
      <c r="YO992" s="2"/>
      <c r="YP992" s="2"/>
      <c r="YQ992" s="2"/>
      <c r="YR992" s="2"/>
      <c r="YS992" s="2"/>
      <c r="YT992" s="2"/>
      <c r="YU992" s="2"/>
      <c r="YV992" s="2"/>
      <c r="YW992" s="2"/>
      <c r="YX992" s="2"/>
      <c r="YY992" s="2"/>
      <c r="YZ992" s="2"/>
      <c r="ZA992" s="2"/>
      <c r="ZB992" s="2"/>
      <c r="ZC992" s="2"/>
      <c r="ZD992" s="2"/>
      <c r="ZE992" s="2"/>
      <c r="ZF992" s="2"/>
      <c r="ZG992" s="2"/>
      <c r="ZH992" s="2"/>
      <c r="ZI992" s="2"/>
      <c r="ZJ992" s="2"/>
      <c r="ZK992" s="2"/>
      <c r="ZL992" s="2"/>
      <c r="ZM992" s="2"/>
      <c r="ZN992" s="2"/>
      <c r="ZO992" s="2"/>
      <c r="ZP992" s="2"/>
      <c r="ZQ992" s="2"/>
      <c r="ZR992" s="2"/>
      <c r="ZS992" s="2"/>
      <c r="ZT992" s="2"/>
      <c r="ZU992" s="2"/>
      <c r="ZV992" s="2"/>
      <c r="ZW992" s="2"/>
      <c r="ZX992" s="2"/>
      <c r="ZY992" s="2"/>
      <c r="ZZ992" s="2"/>
      <c r="AAA992" s="2"/>
      <c r="AAB992" s="2"/>
      <c r="AAC992" s="2"/>
      <c r="AAD992" s="2"/>
      <c r="AAE992" s="2"/>
      <c r="AAF992" s="2"/>
      <c r="AAG992" s="2"/>
      <c r="AAH992" s="2"/>
      <c r="AAI992" s="2"/>
      <c r="AAJ992" s="2"/>
      <c r="AAK992" s="2"/>
      <c r="AAL992" s="2"/>
      <c r="AAM992" s="2"/>
      <c r="AAN992" s="2"/>
      <c r="AAO992" s="2"/>
      <c r="AAP992" s="2"/>
      <c r="AAQ992" s="2"/>
      <c r="AAR992" s="2"/>
      <c r="AAS992" s="2"/>
      <c r="AAT992" s="2"/>
      <c r="AAU992" s="2"/>
      <c r="AAV992" s="2"/>
      <c r="AAW992" s="2"/>
      <c r="AAX992" s="2"/>
      <c r="AAY992" s="2"/>
      <c r="AAZ992" s="2"/>
      <c r="ABA992" s="2"/>
      <c r="ABB992" s="2"/>
      <c r="ABC992" s="2"/>
      <c r="ABD992" s="2"/>
      <c r="ABE992" s="2"/>
      <c r="ABF992" s="2"/>
      <c r="ABG992" s="2"/>
      <c r="ABH992" s="2"/>
      <c r="ABI992" s="2"/>
      <c r="ABJ992" s="2"/>
      <c r="ABK992" s="2"/>
      <c r="ABL992" s="2"/>
      <c r="ABM992" s="2"/>
      <c r="ABN992" s="2"/>
      <c r="ABO992" s="2"/>
      <c r="ABP992" s="2"/>
      <c r="ABQ992" s="2"/>
      <c r="ABR992" s="2"/>
      <c r="ABS992" s="2"/>
      <c r="ABT992" s="2"/>
      <c r="ABU992" s="2"/>
      <c r="ABV992" s="2"/>
      <c r="ABW992" s="2"/>
      <c r="ABX992" s="2"/>
      <c r="ABY992" s="2"/>
      <c r="ABZ992" s="2"/>
      <c r="ACA992" s="2"/>
      <c r="ACB992" s="2"/>
      <c r="ACC992" s="2"/>
      <c r="ACD992" s="2"/>
      <c r="ACE992" s="2"/>
      <c r="ACF992" s="2"/>
      <c r="ACG992" s="2"/>
      <c r="ACH992" s="2"/>
      <c r="ACI992" s="2"/>
      <c r="ACJ992" s="2"/>
      <c r="ACK992" s="2"/>
      <c r="ACL992" s="2"/>
      <c r="ACM992" s="2"/>
      <c r="ACN992" s="2"/>
      <c r="ACO992" s="2"/>
      <c r="ACP992" s="2"/>
      <c r="ACQ992" s="2"/>
      <c r="ACR992" s="2"/>
      <c r="ACS992" s="2"/>
      <c r="ACT992" s="2"/>
      <c r="ACU992" s="2"/>
      <c r="ACV992" s="2"/>
      <c r="ACW992" s="2"/>
      <c r="ACX992" s="2"/>
      <c r="ACY992" s="2"/>
      <c r="ACZ992" s="2"/>
      <c r="ADA992" s="2"/>
      <c r="ADB992" s="2"/>
      <c r="ADC992" s="2"/>
      <c r="ADD992" s="2"/>
      <c r="ADE992" s="2"/>
      <c r="ADF992" s="2"/>
      <c r="ADG992" s="2"/>
      <c r="ADH992" s="2"/>
      <c r="ADI992" s="2"/>
      <c r="ADJ992" s="2"/>
      <c r="ADK992" s="2"/>
      <c r="ADL992" s="2"/>
      <c r="ADM992" s="2"/>
      <c r="ADN992" s="2"/>
      <c r="ADO992" s="2"/>
      <c r="ADP992" s="2"/>
      <c r="ADQ992" s="2"/>
      <c r="ADR992" s="2"/>
      <c r="ADS992" s="2"/>
      <c r="ADT992" s="2"/>
      <c r="ADU992" s="2"/>
      <c r="ADV992" s="2"/>
      <c r="ADW992" s="2"/>
      <c r="ADX992" s="2"/>
      <c r="ADY992" s="2"/>
      <c r="ADZ992" s="2"/>
      <c r="AEA992" s="2"/>
      <c r="AEB992" s="2"/>
      <c r="AEC992" s="2"/>
      <c r="AED992" s="2"/>
      <c r="AEE992" s="2"/>
      <c r="AEF992" s="2"/>
      <c r="AEG992" s="2"/>
      <c r="AEH992" s="2"/>
      <c r="AEI992" s="2"/>
      <c r="AEJ992" s="2"/>
      <c r="AEK992" s="2"/>
      <c r="AEL992" s="2"/>
      <c r="AEM992" s="2"/>
      <c r="AEN992" s="2"/>
      <c r="AEO992" s="2"/>
      <c r="AEP992" s="2"/>
      <c r="AEQ992" s="2"/>
      <c r="AER992" s="2"/>
      <c r="AES992" s="2"/>
      <c r="AET992" s="2"/>
      <c r="AEU992" s="2"/>
      <c r="AEV992" s="2"/>
      <c r="AEW992" s="2"/>
      <c r="AEX992" s="2"/>
      <c r="AEY992" s="2"/>
      <c r="AEZ992" s="2"/>
      <c r="AFA992" s="2"/>
      <c r="AFB992" s="2"/>
      <c r="AFC992" s="2"/>
      <c r="AFD992" s="2"/>
      <c r="AFE992" s="2"/>
      <c r="AFF992" s="2"/>
      <c r="AFG992" s="2"/>
      <c r="AFH992" s="2"/>
      <c r="AFI992" s="2"/>
      <c r="AFJ992" s="2"/>
      <c r="AFK992" s="2"/>
      <c r="AFL992" s="2"/>
      <c r="AFM992" s="2"/>
      <c r="AFN992" s="2"/>
      <c r="AFO992" s="2"/>
      <c r="AFP992" s="2"/>
      <c r="AFQ992" s="2"/>
      <c r="AFR992" s="2"/>
      <c r="AFS992" s="2"/>
      <c r="AFT992" s="2"/>
      <c r="AFU992" s="2"/>
      <c r="AFV992" s="2"/>
      <c r="AFW992" s="2"/>
      <c r="AFX992" s="2"/>
      <c r="AFY992" s="2"/>
      <c r="AFZ992" s="2"/>
      <c r="AGA992" s="2"/>
      <c r="AGB992" s="2"/>
      <c r="AGC992" s="2"/>
      <c r="AGD992" s="2"/>
      <c r="AGE992" s="2"/>
      <c r="AGF992" s="2"/>
      <c r="AGG992" s="2"/>
      <c r="AGH992" s="2"/>
      <c r="AGI992" s="2"/>
      <c r="AGJ992" s="2"/>
      <c r="AGK992" s="2"/>
      <c r="AGL992" s="2"/>
      <c r="AGM992" s="2"/>
      <c r="AGN992" s="2"/>
      <c r="AGO992" s="2"/>
      <c r="AGP992" s="2"/>
      <c r="AGQ992" s="2"/>
      <c r="AGR992" s="2"/>
      <c r="AGS992" s="2"/>
      <c r="AGT992" s="2"/>
      <c r="AGU992" s="2"/>
      <c r="AGV992" s="2"/>
      <c r="AGW992" s="2"/>
      <c r="AGX992" s="2"/>
      <c r="AGY992" s="2"/>
      <c r="AGZ992" s="2"/>
      <c r="AHA992" s="2"/>
      <c r="AHB992" s="2"/>
      <c r="AHC992" s="2"/>
      <c r="AHD992" s="2"/>
      <c r="AHE992" s="2"/>
      <c r="AHF992" s="2"/>
      <c r="AHG992" s="2"/>
      <c r="AHH992" s="2"/>
      <c r="AHI992" s="2"/>
      <c r="AHJ992" s="2"/>
      <c r="AHK992" s="2"/>
      <c r="AHL992" s="2"/>
      <c r="AHM992" s="2"/>
      <c r="AHN992" s="2"/>
      <c r="AHO992" s="2"/>
      <c r="AHP992" s="2"/>
      <c r="AHQ992" s="2"/>
      <c r="AHR992" s="2"/>
      <c r="AHS992" s="2"/>
      <c r="AHT992" s="2"/>
      <c r="AHU992" s="2"/>
      <c r="AHV992" s="2"/>
      <c r="AHW992" s="2"/>
      <c r="AHX992" s="2"/>
      <c r="AHY992" s="2"/>
      <c r="AHZ992" s="2"/>
      <c r="AIA992" s="2"/>
      <c r="AIB992" s="2"/>
      <c r="AIC992" s="2"/>
      <c r="AID992" s="2"/>
      <c r="AIE992" s="2"/>
      <c r="AIF992" s="2"/>
      <c r="AIG992" s="2"/>
      <c r="AIH992" s="2"/>
      <c r="AII992" s="2"/>
      <c r="AIJ992" s="2"/>
      <c r="AIK992" s="2"/>
      <c r="AIL992" s="2"/>
      <c r="AIM992" s="2"/>
      <c r="AIN992" s="2"/>
      <c r="AIO992" s="2"/>
      <c r="AIP992" s="2"/>
      <c r="AIQ992" s="2"/>
      <c r="AIR992" s="2"/>
      <c r="AIS992" s="2"/>
      <c r="AIT992" s="2"/>
      <c r="AIU992" s="2"/>
      <c r="AIV992" s="2"/>
      <c r="AIW992" s="2"/>
      <c r="AIX992" s="2"/>
      <c r="AIY992" s="2"/>
      <c r="AIZ992" s="2"/>
      <c r="AJA992" s="2"/>
      <c r="AJB992" s="2"/>
      <c r="AJC992" s="2"/>
      <c r="AJD992" s="2"/>
      <c r="AJE992" s="2"/>
      <c r="AJF992" s="2"/>
      <c r="AJG992" s="2"/>
      <c r="AJH992" s="2"/>
      <c r="AJI992" s="2"/>
      <c r="AJJ992" s="2"/>
      <c r="AJK992" s="2"/>
      <c r="AJL992" s="2"/>
      <c r="AJM992" s="2"/>
      <c r="AJN992" s="2"/>
      <c r="AJO992" s="2"/>
      <c r="AJP992" s="2"/>
      <c r="AJQ992" s="2"/>
      <c r="AJR992" s="2"/>
      <c r="AJS992" s="2"/>
      <c r="AJT992" s="2"/>
      <c r="AJU992" s="2"/>
      <c r="AJV992" s="2"/>
      <c r="AJW992" s="2"/>
      <c r="AJX992" s="2"/>
      <c r="AJY992" s="2"/>
      <c r="AJZ992" s="2"/>
      <c r="AKA992" s="2"/>
      <c r="AKB992" s="2"/>
      <c r="AKC992" s="2"/>
      <c r="AKD992" s="2"/>
      <c r="AKE992" s="2"/>
      <c r="AKF992" s="2"/>
      <c r="AKG992" s="2"/>
      <c r="AKH992" s="2"/>
      <c r="AKI992" s="2"/>
      <c r="AKJ992" s="2"/>
      <c r="AKK992" s="2"/>
      <c r="AKL992" s="2"/>
      <c r="AKM992" s="2"/>
      <c r="AKN992" s="2"/>
      <c r="AKO992" s="2"/>
      <c r="AKP992" s="2"/>
      <c r="AKQ992" s="2"/>
      <c r="AKR992" s="2"/>
      <c r="AKS992" s="2"/>
      <c r="AKT992" s="2"/>
      <c r="AKU992" s="2"/>
      <c r="AKV992" s="2"/>
      <c r="AKW992" s="2"/>
      <c r="AKX992" s="2"/>
      <c r="AKY992" s="2"/>
      <c r="AKZ992" s="2"/>
      <c r="ALA992" s="2"/>
      <c r="ALB992" s="2"/>
      <c r="ALC992" s="2"/>
      <c r="ALD992" s="2"/>
      <c r="ALE992" s="2"/>
      <c r="ALF992" s="2"/>
      <c r="ALG992" s="2"/>
      <c r="ALH992" s="2"/>
      <c r="ALI992" s="2"/>
      <c r="ALJ992" s="2"/>
      <c r="ALK992" s="2"/>
      <c r="ALL992" s="2"/>
      <c r="ALM992" s="2"/>
      <c r="ALN992" s="2"/>
      <c r="ALO992" s="2"/>
      <c r="ALP992" s="2"/>
      <c r="ALQ992" s="2"/>
      <c r="ALR992" s="2"/>
      <c r="ALS992" s="2"/>
      <c r="ALT992" s="2"/>
      <c r="ALU992" s="2"/>
      <c r="ALV992" s="2"/>
      <c r="ALW992" s="2"/>
      <c r="ALX992" s="2"/>
      <c r="ALY992" s="2"/>
      <c r="ALZ992" s="2"/>
      <c r="AMA992" s="2"/>
      <c r="AMB992" s="2"/>
      <c r="AMC992" s="2"/>
      <c r="AMD992" s="2"/>
      <c r="AME992" s="2"/>
      <c r="AMF992" s="2"/>
      <c r="AMG992" s="2"/>
      <c r="AMH992" s="2"/>
      <c r="AMI992" s="2"/>
      <c r="AMJ992" s="2"/>
    </row>
    <row r="993" s="1" customFormat="1" ht="27.75" customHeight="1" spans="1:102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  <c r="KE993" s="2"/>
      <c r="KF993" s="2"/>
      <c r="KG993" s="2"/>
      <c r="KH993" s="2"/>
      <c r="KI993" s="2"/>
      <c r="KJ993" s="2"/>
      <c r="KK993" s="2"/>
      <c r="KL993" s="2"/>
      <c r="KM993" s="2"/>
      <c r="KN993" s="2"/>
      <c r="KO993" s="2"/>
      <c r="KP993" s="2"/>
      <c r="KQ993" s="2"/>
      <c r="KR993" s="2"/>
      <c r="KS993" s="2"/>
      <c r="KT993" s="2"/>
      <c r="KU993" s="2"/>
      <c r="KV993" s="2"/>
      <c r="KW993" s="2"/>
      <c r="KX993" s="2"/>
      <c r="KY993" s="2"/>
      <c r="KZ993" s="2"/>
      <c r="LA993" s="2"/>
      <c r="LB993" s="2"/>
      <c r="LC993" s="2"/>
      <c r="LD993" s="2"/>
      <c r="LE993" s="2"/>
      <c r="LF993" s="2"/>
      <c r="LG993" s="2"/>
      <c r="LH993" s="2"/>
      <c r="LI993" s="2"/>
      <c r="LJ993" s="2"/>
      <c r="LK993" s="2"/>
      <c r="LL993" s="2"/>
      <c r="LM993" s="2"/>
      <c r="LN993" s="2"/>
      <c r="LO993" s="2"/>
      <c r="LP993" s="2"/>
      <c r="LQ993" s="2"/>
      <c r="LR993" s="2"/>
      <c r="LS993" s="2"/>
      <c r="LT993" s="2"/>
      <c r="LU993" s="2"/>
      <c r="LV993" s="2"/>
      <c r="LW993" s="2"/>
      <c r="LX993" s="2"/>
      <c r="LY993" s="2"/>
      <c r="LZ993" s="2"/>
      <c r="MA993" s="2"/>
      <c r="MB993" s="2"/>
      <c r="MC993" s="2"/>
      <c r="MD993" s="2"/>
      <c r="ME993" s="2"/>
      <c r="MF993" s="2"/>
      <c r="MG993" s="2"/>
      <c r="MH993" s="2"/>
      <c r="MI993" s="2"/>
      <c r="MJ993" s="2"/>
      <c r="MK993" s="2"/>
      <c r="ML993" s="2"/>
      <c r="MM993" s="2"/>
      <c r="MN993" s="2"/>
      <c r="MO993" s="2"/>
      <c r="MP993" s="2"/>
      <c r="MQ993" s="2"/>
      <c r="MR993" s="2"/>
      <c r="MS993" s="2"/>
      <c r="MT993" s="2"/>
      <c r="MU993" s="2"/>
      <c r="MV993" s="2"/>
      <c r="MW993" s="2"/>
      <c r="MX993" s="2"/>
      <c r="MY993" s="2"/>
      <c r="MZ993" s="2"/>
      <c r="NA993" s="2"/>
      <c r="NB993" s="2"/>
      <c r="NC993" s="2"/>
      <c r="ND993" s="2"/>
      <c r="NE993" s="2"/>
      <c r="NF993" s="2"/>
      <c r="NG993" s="2"/>
      <c r="NH993" s="2"/>
      <c r="NI993" s="2"/>
      <c r="NJ993" s="2"/>
      <c r="NK993" s="2"/>
      <c r="NL993" s="2"/>
      <c r="NM993" s="2"/>
      <c r="NN993" s="2"/>
      <c r="NO993" s="2"/>
      <c r="NP993" s="2"/>
      <c r="NQ993" s="2"/>
      <c r="NR993" s="2"/>
      <c r="NS993" s="2"/>
      <c r="NT993" s="2"/>
      <c r="NU993" s="2"/>
      <c r="NV993" s="2"/>
      <c r="NW993" s="2"/>
      <c r="NX993" s="2"/>
      <c r="NY993" s="2"/>
      <c r="NZ993" s="2"/>
      <c r="OA993" s="2"/>
      <c r="OB993" s="2"/>
      <c r="OC993" s="2"/>
      <c r="OD993" s="2"/>
      <c r="OE993" s="2"/>
      <c r="OF993" s="2"/>
      <c r="OG993" s="2"/>
      <c r="OH993" s="2"/>
      <c r="OI993" s="2"/>
      <c r="OJ993" s="2"/>
      <c r="OK993" s="2"/>
      <c r="OL993" s="2"/>
      <c r="OM993" s="2"/>
      <c r="ON993" s="2"/>
      <c r="OO993" s="2"/>
      <c r="OP993" s="2"/>
      <c r="OQ993" s="2"/>
      <c r="OR993" s="2"/>
      <c r="OS993" s="2"/>
      <c r="OT993" s="2"/>
      <c r="OU993" s="2"/>
      <c r="OV993" s="2"/>
      <c r="OW993" s="2"/>
      <c r="OX993" s="2"/>
      <c r="OY993" s="2"/>
      <c r="OZ993" s="2"/>
      <c r="PA993" s="2"/>
      <c r="PB993" s="2"/>
      <c r="PC993" s="2"/>
      <c r="PD993" s="2"/>
      <c r="PE993" s="2"/>
      <c r="PF993" s="2"/>
      <c r="PG993" s="2"/>
      <c r="PH993" s="2"/>
      <c r="PI993" s="2"/>
      <c r="PJ993" s="2"/>
      <c r="PK993" s="2"/>
      <c r="PL993" s="2"/>
      <c r="PM993" s="2"/>
      <c r="PN993" s="2"/>
      <c r="PO993" s="2"/>
      <c r="PP993" s="2"/>
      <c r="PQ993" s="2"/>
      <c r="PR993" s="2"/>
      <c r="PS993" s="2"/>
      <c r="PT993" s="2"/>
      <c r="PU993" s="2"/>
      <c r="PV993" s="2"/>
      <c r="PW993" s="2"/>
      <c r="PX993" s="2"/>
      <c r="PY993" s="2"/>
      <c r="PZ993" s="2"/>
      <c r="QA993" s="2"/>
      <c r="QB993" s="2"/>
      <c r="QC993" s="2"/>
      <c r="QD993" s="2"/>
      <c r="QE993" s="2"/>
      <c r="QF993" s="2"/>
      <c r="QG993" s="2"/>
      <c r="QH993" s="2"/>
      <c r="QI993" s="2"/>
      <c r="QJ993" s="2"/>
      <c r="QK993" s="2"/>
      <c r="QL993" s="2"/>
      <c r="QM993" s="2"/>
      <c r="QN993" s="2"/>
      <c r="QO993" s="2"/>
      <c r="QP993" s="2"/>
      <c r="QQ993" s="2"/>
      <c r="QR993" s="2"/>
      <c r="QS993" s="2"/>
      <c r="QT993" s="2"/>
      <c r="QU993" s="2"/>
      <c r="QV993" s="2"/>
      <c r="QW993" s="2"/>
      <c r="QX993" s="2"/>
      <c r="QY993" s="2"/>
      <c r="QZ993" s="2"/>
      <c r="RA993" s="2"/>
      <c r="RB993" s="2"/>
      <c r="RC993" s="2"/>
      <c r="RD993" s="2"/>
      <c r="RE993" s="2"/>
      <c r="RF993" s="2"/>
      <c r="RG993" s="2"/>
      <c r="RH993" s="2"/>
      <c r="RI993" s="2"/>
      <c r="RJ993" s="2"/>
      <c r="RK993" s="2"/>
      <c r="RL993" s="2"/>
      <c r="RM993" s="2"/>
      <c r="RN993" s="2"/>
      <c r="RO993" s="2"/>
      <c r="RP993" s="2"/>
      <c r="RQ993" s="2"/>
      <c r="RR993" s="2"/>
      <c r="RS993" s="2"/>
      <c r="RT993" s="2"/>
      <c r="RU993" s="2"/>
      <c r="RV993" s="2"/>
      <c r="RW993" s="2"/>
      <c r="RX993" s="2"/>
      <c r="RY993" s="2"/>
      <c r="RZ993" s="2"/>
      <c r="SA993" s="2"/>
      <c r="SB993" s="2"/>
      <c r="SC993" s="2"/>
      <c r="SD993" s="2"/>
      <c r="SE993" s="2"/>
      <c r="SF993" s="2"/>
      <c r="SG993" s="2"/>
      <c r="SH993" s="2"/>
      <c r="SI993" s="2"/>
      <c r="SJ993" s="2"/>
      <c r="SK993" s="2"/>
      <c r="SL993" s="2"/>
      <c r="SM993" s="2"/>
      <c r="SN993" s="2"/>
      <c r="SO993" s="2"/>
      <c r="SP993" s="2"/>
      <c r="SQ993" s="2"/>
      <c r="SR993" s="2"/>
      <c r="SS993" s="2"/>
      <c r="ST993" s="2"/>
      <c r="SU993" s="2"/>
      <c r="SV993" s="2"/>
      <c r="SW993" s="2"/>
      <c r="SX993" s="2"/>
      <c r="SY993" s="2"/>
      <c r="SZ993" s="2"/>
      <c r="TA993" s="2"/>
      <c r="TB993" s="2"/>
      <c r="TC993" s="2"/>
      <c r="TD993" s="2"/>
      <c r="TE993" s="2"/>
      <c r="TF993" s="2"/>
      <c r="TG993" s="2"/>
      <c r="TH993" s="2"/>
      <c r="TI993" s="2"/>
      <c r="TJ993" s="2"/>
      <c r="TK993" s="2"/>
      <c r="TL993" s="2"/>
      <c r="TM993" s="2"/>
      <c r="TN993" s="2"/>
      <c r="TO993" s="2"/>
      <c r="TP993" s="2"/>
      <c r="TQ993" s="2"/>
      <c r="TR993" s="2"/>
      <c r="TS993" s="2"/>
      <c r="TT993" s="2"/>
      <c r="TU993" s="2"/>
      <c r="TV993" s="2"/>
      <c r="TW993" s="2"/>
      <c r="TX993" s="2"/>
      <c r="TY993" s="2"/>
      <c r="TZ993" s="2"/>
      <c r="UA993" s="2"/>
      <c r="UB993" s="2"/>
      <c r="UC993" s="2"/>
      <c r="UD993" s="2"/>
      <c r="UE993" s="2"/>
      <c r="UF993" s="2"/>
      <c r="UG993" s="2"/>
      <c r="UH993" s="2"/>
      <c r="UI993" s="2"/>
      <c r="UJ993" s="2"/>
      <c r="UK993" s="2"/>
      <c r="UL993" s="2"/>
      <c r="UM993" s="2"/>
      <c r="UN993" s="2"/>
      <c r="UO993" s="2"/>
      <c r="UP993" s="2"/>
      <c r="UQ993" s="2"/>
      <c r="UR993" s="2"/>
      <c r="US993" s="2"/>
      <c r="UT993" s="2"/>
      <c r="UU993" s="2"/>
      <c r="UV993" s="2"/>
      <c r="UW993" s="2"/>
      <c r="UX993" s="2"/>
      <c r="UY993" s="2"/>
      <c r="UZ993" s="2"/>
      <c r="VA993" s="2"/>
      <c r="VB993" s="2"/>
      <c r="VC993" s="2"/>
      <c r="VD993" s="2"/>
      <c r="VE993" s="2"/>
      <c r="VF993" s="2"/>
      <c r="VG993" s="2"/>
      <c r="VH993" s="2"/>
      <c r="VI993" s="2"/>
      <c r="VJ993" s="2"/>
      <c r="VK993" s="2"/>
      <c r="VL993" s="2"/>
      <c r="VM993" s="2"/>
      <c r="VN993" s="2"/>
      <c r="VO993" s="2"/>
      <c r="VP993" s="2"/>
      <c r="VQ993" s="2"/>
      <c r="VR993" s="2"/>
      <c r="VS993" s="2"/>
      <c r="VT993" s="2"/>
      <c r="VU993" s="2"/>
      <c r="VV993" s="2"/>
      <c r="VW993" s="2"/>
      <c r="VX993" s="2"/>
      <c r="VY993" s="2"/>
      <c r="VZ993" s="2"/>
      <c r="WA993" s="2"/>
      <c r="WB993" s="2"/>
      <c r="WC993" s="2"/>
      <c r="WD993" s="2"/>
      <c r="WE993" s="2"/>
      <c r="WF993" s="2"/>
      <c r="WG993" s="2"/>
      <c r="WH993" s="2"/>
      <c r="WI993" s="2"/>
      <c r="WJ993" s="2"/>
      <c r="WK993" s="2"/>
      <c r="WL993" s="2"/>
      <c r="WM993" s="2"/>
      <c r="WN993" s="2"/>
      <c r="WO993" s="2"/>
      <c r="WP993" s="2"/>
      <c r="WQ993" s="2"/>
      <c r="WR993" s="2"/>
      <c r="WS993" s="2"/>
      <c r="WT993" s="2"/>
      <c r="WU993" s="2"/>
      <c r="WV993" s="2"/>
      <c r="WW993" s="2"/>
      <c r="WX993" s="2"/>
      <c r="WY993" s="2"/>
      <c r="WZ993" s="2"/>
      <c r="XA993" s="2"/>
      <c r="XB993" s="2"/>
      <c r="XC993" s="2"/>
      <c r="XD993" s="2"/>
      <c r="XE993" s="2"/>
      <c r="XF993" s="2"/>
      <c r="XG993" s="2"/>
      <c r="XH993" s="2"/>
      <c r="XI993" s="2"/>
      <c r="XJ993" s="2"/>
      <c r="XK993" s="2"/>
      <c r="XL993" s="2"/>
      <c r="XM993" s="2"/>
      <c r="XN993" s="2"/>
      <c r="XO993" s="2"/>
      <c r="XP993" s="2"/>
      <c r="XQ993" s="2"/>
      <c r="XR993" s="2"/>
      <c r="XS993" s="2"/>
      <c r="XT993" s="2"/>
      <c r="XU993" s="2"/>
      <c r="XV993" s="2"/>
      <c r="XW993" s="2"/>
      <c r="XX993" s="2"/>
      <c r="XY993" s="2"/>
      <c r="XZ993" s="2"/>
      <c r="YA993" s="2"/>
      <c r="YB993" s="2"/>
      <c r="YC993" s="2"/>
      <c r="YD993" s="2"/>
      <c r="YE993" s="2"/>
      <c r="YF993" s="2"/>
      <c r="YG993" s="2"/>
      <c r="YH993" s="2"/>
      <c r="YI993" s="2"/>
      <c r="YJ993" s="2"/>
      <c r="YK993" s="2"/>
      <c r="YL993" s="2"/>
      <c r="YM993" s="2"/>
      <c r="YN993" s="2"/>
      <c r="YO993" s="2"/>
      <c r="YP993" s="2"/>
      <c r="YQ993" s="2"/>
      <c r="YR993" s="2"/>
      <c r="YS993" s="2"/>
      <c r="YT993" s="2"/>
      <c r="YU993" s="2"/>
      <c r="YV993" s="2"/>
      <c r="YW993" s="2"/>
      <c r="YX993" s="2"/>
      <c r="YY993" s="2"/>
      <c r="YZ993" s="2"/>
      <c r="ZA993" s="2"/>
      <c r="ZB993" s="2"/>
      <c r="ZC993" s="2"/>
      <c r="ZD993" s="2"/>
      <c r="ZE993" s="2"/>
      <c r="ZF993" s="2"/>
      <c r="ZG993" s="2"/>
      <c r="ZH993" s="2"/>
      <c r="ZI993" s="2"/>
      <c r="ZJ993" s="2"/>
      <c r="ZK993" s="2"/>
      <c r="ZL993" s="2"/>
      <c r="ZM993" s="2"/>
      <c r="ZN993" s="2"/>
      <c r="ZO993" s="2"/>
      <c r="ZP993" s="2"/>
      <c r="ZQ993" s="2"/>
      <c r="ZR993" s="2"/>
      <c r="ZS993" s="2"/>
      <c r="ZT993" s="2"/>
      <c r="ZU993" s="2"/>
      <c r="ZV993" s="2"/>
      <c r="ZW993" s="2"/>
      <c r="ZX993" s="2"/>
      <c r="ZY993" s="2"/>
      <c r="ZZ993" s="2"/>
      <c r="AAA993" s="2"/>
      <c r="AAB993" s="2"/>
      <c r="AAC993" s="2"/>
      <c r="AAD993" s="2"/>
      <c r="AAE993" s="2"/>
      <c r="AAF993" s="2"/>
      <c r="AAG993" s="2"/>
      <c r="AAH993" s="2"/>
      <c r="AAI993" s="2"/>
      <c r="AAJ993" s="2"/>
      <c r="AAK993" s="2"/>
      <c r="AAL993" s="2"/>
      <c r="AAM993" s="2"/>
      <c r="AAN993" s="2"/>
      <c r="AAO993" s="2"/>
      <c r="AAP993" s="2"/>
      <c r="AAQ993" s="2"/>
      <c r="AAR993" s="2"/>
      <c r="AAS993" s="2"/>
      <c r="AAT993" s="2"/>
      <c r="AAU993" s="2"/>
      <c r="AAV993" s="2"/>
      <c r="AAW993" s="2"/>
      <c r="AAX993" s="2"/>
      <c r="AAY993" s="2"/>
      <c r="AAZ993" s="2"/>
      <c r="ABA993" s="2"/>
      <c r="ABB993" s="2"/>
      <c r="ABC993" s="2"/>
      <c r="ABD993" s="2"/>
      <c r="ABE993" s="2"/>
      <c r="ABF993" s="2"/>
      <c r="ABG993" s="2"/>
      <c r="ABH993" s="2"/>
      <c r="ABI993" s="2"/>
      <c r="ABJ993" s="2"/>
      <c r="ABK993" s="2"/>
      <c r="ABL993" s="2"/>
      <c r="ABM993" s="2"/>
      <c r="ABN993" s="2"/>
      <c r="ABO993" s="2"/>
      <c r="ABP993" s="2"/>
      <c r="ABQ993" s="2"/>
      <c r="ABR993" s="2"/>
      <c r="ABS993" s="2"/>
      <c r="ABT993" s="2"/>
      <c r="ABU993" s="2"/>
      <c r="ABV993" s="2"/>
      <c r="ABW993" s="2"/>
      <c r="ABX993" s="2"/>
      <c r="ABY993" s="2"/>
      <c r="ABZ993" s="2"/>
      <c r="ACA993" s="2"/>
      <c r="ACB993" s="2"/>
      <c r="ACC993" s="2"/>
      <c r="ACD993" s="2"/>
      <c r="ACE993" s="2"/>
      <c r="ACF993" s="2"/>
      <c r="ACG993" s="2"/>
      <c r="ACH993" s="2"/>
      <c r="ACI993" s="2"/>
      <c r="ACJ993" s="2"/>
      <c r="ACK993" s="2"/>
      <c r="ACL993" s="2"/>
      <c r="ACM993" s="2"/>
      <c r="ACN993" s="2"/>
      <c r="ACO993" s="2"/>
      <c r="ACP993" s="2"/>
      <c r="ACQ993" s="2"/>
      <c r="ACR993" s="2"/>
      <c r="ACS993" s="2"/>
      <c r="ACT993" s="2"/>
      <c r="ACU993" s="2"/>
      <c r="ACV993" s="2"/>
      <c r="ACW993" s="2"/>
      <c r="ACX993" s="2"/>
      <c r="ACY993" s="2"/>
      <c r="ACZ993" s="2"/>
      <c r="ADA993" s="2"/>
      <c r="ADB993" s="2"/>
      <c r="ADC993" s="2"/>
      <c r="ADD993" s="2"/>
      <c r="ADE993" s="2"/>
      <c r="ADF993" s="2"/>
      <c r="ADG993" s="2"/>
      <c r="ADH993" s="2"/>
      <c r="ADI993" s="2"/>
      <c r="ADJ993" s="2"/>
      <c r="ADK993" s="2"/>
      <c r="ADL993" s="2"/>
      <c r="ADM993" s="2"/>
      <c r="ADN993" s="2"/>
      <c r="ADO993" s="2"/>
      <c r="ADP993" s="2"/>
      <c r="ADQ993" s="2"/>
      <c r="ADR993" s="2"/>
      <c r="ADS993" s="2"/>
      <c r="ADT993" s="2"/>
      <c r="ADU993" s="2"/>
      <c r="ADV993" s="2"/>
      <c r="ADW993" s="2"/>
      <c r="ADX993" s="2"/>
      <c r="ADY993" s="2"/>
      <c r="ADZ993" s="2"/>
      <c r="AEA993" s="2"/>
      <c r="AEB993" s="2"/>
      <c r="AEC993" s="2"/>
      <c r="AED993" s="2"/>
      <c r="AEE993" s="2"/>
      <c r="AEF993" s="2"/>
      <c r="AEG993" s="2"/>
      <c r="AEH993" s="2"/>
      <c r="AEI993" s="2"/>
      <c r="AEJ993" s="2"/>
      <c r="AEK993" s="2"/>
      <c r="AEL993" s="2"/>
      <c r="AEM993" s="2"/>
      <c r="AEN993" s="2"/>
      <c r="AEO993" s="2"/>
      <c r="AEP993" s="2"/>
      <c r="AEQ993" s="2"/>
      <c r="AER993" s="2"/>
      <c r="AES993" s="2"/>
      <c r="AET993" s="2"/>
      <c r="AEU993" s="2"/>
      <c r="AEV993" s="2"/>
      <c r="AEW993" s="2"/>
      <c r="AEX993" s="2"/>
      <c r="AEY993" s="2"/>
      <c r="AEZ993" s="2"/>
      <c r="AFA993" s="2"/>
      <c r="AFB993" s="2"/>
      <c r="AFC993" s="2"/>
      <c r="AFD993" s="2"/>
      <c r="AFE993" s="2"/>
      <c r="AFF993" s="2"/>
      <c r="AFG993" s="2"/>
      <c r="AFH993" s="2"/>
      <c r="AFI993" s="2"/>
      <c r="AFJ993" s="2"/>
      <c r="AFK993" s="2"/>
      <c r="AFL993" s="2"/>
      <c r="AFM993" s="2"/>
      <c r="AFN993" s="2"/>
      <c r="AFO993" s="2"/>
      <c r="AFP993" s="2"/>
      <c r="AFQ993" s="2"/>
      <c r="AFR993" s="2"/>
      <c r="AFS993" s="2"/>
      <c r="AFT993" s="2"/>
      <c r="AFU993" s="2"/>
      <c r="AFV993" s="2"/>
      <c r="AFW993" s="2"/>
      <c r="AFX993" s="2"/>
      <c r="AFY993" s="2"/>
      <c r="AFZ993" s="2"/>
      <c r="AGA993" s="2"/>
      <c r="AGB993" s="2"/>
      <c r="AGC993" s="2"/>
      <c r="AGD993" s="2"/>
      <c r="AGE993" s="2"/>
      <c r="AGF993" s="2"/>
      <c r="AGG993" s="2"/>
      <c r="AGH993" s="2"/>
      <c r="AGI993" s="2"/>
      <c r="AGJ993" s="2"/>
      <c r="AGK993" s="2"/>
      <c r="AGL993" s="2"/>
      <c r="AGM993" s="2"/>
      <c r="AGN993" s="2"/>
      <c r="AGO993" s="2"/>
      <c r="AGP993" s="2"/>
      <c r="AGQ993" s="2"/>
      <c r="AGR993" s="2"/>
      <c r="AGS993" s="2"/>
      <c r="AGT993" s="2"/>
      <c r="AGU993" s="2"/>
      <c r="AGV993" s="2"/>
      <c r="AGW993" s="2"/>
      <c r="AGX993" s="2"/>
      <c r="AGY993" s="2"/>
      <c r="AGZ993" s="2"/>
      <c r="AHA993" s="2"/>
      <c r="AHB993" s="2"/>
      <c r="AHC993" s="2"/>
      <c r="AHD993" s="2"/>
      <c r="AHE993" s="2"/>
      <c r="AHF993" s="2"/>
      <c r="AHG993" s="2"/>
      <c r="AHH993" s="2"/>
      <c r="AHI993" s="2"/>
      <c r="AHJ993" s="2"/>
      <c r="AHK993" s="2"/>
      <c r="AHL993" s="2"/>
      <c r="AHM993" s="2"/>
      <c r="AHN993" s="2"/>
      <c r="AHO993" s="2"/>
      <c r="AHP993" s="2"/>
      <c r="AHQ993" s="2"/>
      <c r="AHR993" s="2"/>
      <c r="AHS993" s="2"/>
      <c r="AHT993" s="2"/>
      <c r="AHU993" s="2"/>
      <c r="AHV993" s="2"/>
      <c r="AHW993" s="2"/>
      <c r="AHX993" s="2"/>
      <c r="AHY993" s="2"/>
      <c r="AHZ993" s="2"/>
      <c r="AIA993" s="2"/>
      <c r="AIB993" s="2"/>
      <c r="AIC993" s="2"/>
      <c r="AID993" s="2"/>
      <c r="AIE993" s="2"/>
      <c r="AIF993" s="2"/>
      <c r="AIG993" s="2"/>
      <c r="AIH993" s="2"/>
      <c r="AII993" s="2"/>
      <c r="AIJ993" s="2"/>
      <c r="AIK993" s="2"/>
      <c r="AIL993" s="2"/>
      <c r="AIM993" s="2"/>
      <c r="AIN993" s="2"/>
      <c r="AIO993" s="2"/>
      <c r="AIP993" s="2"/>
      <c r="AIQ993" s="2"/>
      <c r="AIR993" s="2"/>
      <c r="AIS993" s="2"/>
      <c r="AIT993" s="2"/>
      <c r="AIU993" s="2"/>
      <c r="AIV993" s="2"/>
      <c r="AIW993" s="2"/>
      <c r="AIX993" s="2"/>
      <c r="AIY993" s="2"/>
      <c r="AIZ993" s="2"/>
      <c r="AJA993" s="2"/>
      <c r="AJB993" s="2"/>
      <c r="AJC993" s="2"/>
      <c r="AJD993" s="2"/>
      <c r="AJE993" s="2"/>
      <c r="AJF993" s="2"/>
      <c r="AJG993" s="2"/>
      <c r="AJH993" s="2"/>
      <c r="AJI993" s="2"/>
      <c r="AJJ993" s="2"/>
      <c r="AJK993" s="2"/>
      <c r="AJL993" s="2"/>
      <c r="AJM993" s="2"/>
      <c r="AJN993" s="2"/>
      <c r="AJO993" s="2"/>
      <c r="AJP993" s="2"/>
      <c r="AJQ993" s="2"/>
      <c r="AJR993" s="2"/>
      <c r="AJS993" s="2"/>
      <c r="AJT993" s="2"/>
      <c r="AJU993" s="2"/>
      <c r="AJV993" s="2"/>
      <c r="AJW993" s="2"/>
      <c r="AJX993" s="2"/>
      <c r="AJY993" s="2"/>
      <c r="AJZ993" s="2"/>
      <c r="AKA993" s="2"/>
      <c r="AKB993" s="2"/>
      <c r="AKC993" s="2"/>
      <c r="AKD993" s="2"/>
      <c r="AKE993" s="2"/>
      <c r="AKF993" s="2"/>
      <c r="AKG993" s="2"/>
      <c r="AKH993" s="2"/>
      <c r="AKI993" s="2"/>
      <c r="AKJ993" s="2"/>
      <c r="AKK993" s="2"/>
      <c r="AKL993" s="2"/>
      <c r="AKM993" s="2"/>
      <c r="AKN993" s="2"/>
      <c r="AKO993" s="2"/>
      <c r="AKP993" s="2"/>
      <c r="AKQ993" s="2"/>
      <c r="AKR993" s="2"/>
      <c r="AKS993" s="2"/>
      <c r="AKT993" s="2"/>
      <c r="AKU993" s="2"/>
      <c r="AKV993" s="2"/>
      <c r="AKW993" s="2"/>
      <c r="AKX993" s="2"/>
      <c r="AKY993" s="2"/>
      <c r="AKZ993" s="2"/>
      <c r="ALA993" s="2"/>
      <c r="ALB993" s="2"/>
      <c r="ALC993" s="2"/>
      <c r="ALD993" s="2"/>
      <c r="ALE993" s="2"/>
      <c r="ALF993" s="2"/>
      <c r="ALG993" s="2"/>
      <c r="ALH993" s="2"/>
      <c r="ALI993" s="2"/>
      <c r="ALJ993" s="2"/>
      <c r="ALK993" s="2"/>
      <c r="ALL993" s="2"/>
      <c r="ALM993" s="2"/>
      <c r="ALN993" s="2"/>
      <c r="ALO993" s="2"/>
      <c r="ALP993" s="2"/>
      <c r="ALQ993" s="2"/>
      <c r="ALR993" s="2"/>
      <c r="ALS993" s="2"/>
      <c r="ALT993" s="2"/>
      <c r="ALU993" s="2"/>
      <c r="ALV993" s="2"/>
      <c r="ALW993" s="2"/>
      <c r="ALX993" s="2"/>
      <c r="ALY993" s="2"/>
      <c r="ALZ993" s="2"/>
      <c r="AMA993" s="2"/>
      <c r="AMB993" s="2"/>
      <c r="AMC993" s="2"/>
      <c r="AMD993" s="2"/>
      <c r="AME993" s="2"/>
      <c r="AMF993" s="2"/>
      <c r="AMG993" s="2"/>
      <c r="AMH993" s="2"/>
      <c r="AMI993" s="2"/>
      <c r="AMJ993" s="2"/>
    </row>
    <row r="994" s="1" customFormat="1" ht="27.75" customHeight="1" spans="1:102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  <c r="KE994" s="2"/>
      <c r="KF994" s="2"/>
      <c r="KG994" s="2"/>
      <c r="KH994" s="2"/>
      <c r="KI994" s="2"/>
      <c r="KJ994" s="2"/>
      <c r="KK994" s="2"/>
      <c r="KL994" s="2"/>
      <c r="KM994" s="2"/>
      <c r="KN994" s="2"/>
      <c r="KO994" s="2"/>
      <c r="KP994" s="2"/>
      <c r="KQ994" s="2"/>
      <c r="KR994" s="2"/>
      <c r="KS994" s="2"/>
      <c r="KT994" s="2"/>
      <c r="KU994" s="2"/>
      <c r="KV994" s="2"/>
      <c r="KW994" s="2"/>
      <c r="KX994" s="2"/>
      <c r="KY994" s="2"/>
      <c r="KZ994" s="2"/>
      <c r="LA994" s="2"/>
      <c r="LB994" s="2"/>
      <c r="LC994" s="2"/>
      <c r="LD994" s="2"/>
      <c r="LE994" s="2"/>
      <c r="LF994" s="2"/>
      <c r="LG994" s="2"/>
      <c r="LH994" s="2"/>
      <c r="LI994" s="2"/>
      <c r="LJ994" s="2"/>
      <c r="LK994" s="2"/>
      <c r="LL994" s="2"/>
      <c r="LM994" s="2"/>
      <c r="LN994" s="2"/>
      <c r="LO994" s="2"/>
      <c r="LP994" s="2"/>
      <c r="LQ994" s="2"/>
      <c r="LR994" s="2"/>
      <c r="LS994" s="2"/>
      <c r="LT994" s="2"/>
      <c r="LU994" s="2"/>
      <c r="LV994" s="2"/>
      <c r="LW994" s="2"/>
      <c r="LX994" s="2"/>
      <c r="LY994" s="2"/>
      <c r="LZ994" s="2"/>
      <c r="MA994" s="2"/>
      <c r="MB994" s="2"/>
      <c r="MC994" s="2"/>
      <c r="MD994" s="2"/>
      <c r="ME994" s="2"/>
      <c r="MF994" s="2"/>
      <c r="MG994" s="2"/>
      <c r="MH994" s="2"/>
      <c r="MI994" s="2"/>
      <c r="MJ994" s="2"/>
      <c r="MK994" s="2"/>
      <c r="ML994" s="2"/>
      <c r="MM994" s="2"/>
      <c r="MN994" s="2"/>
      <c r="MO994" s="2"/>
      <c r="MP994" s="2"/>
      <c r="MQ994" s="2"/>
      <c r="MR994" s="2"/>
      <c r="MS994" s="2"/>
      <c r="MT994" s="2"/>
      <c r="MU994" s="2"/>
      <c r="MV994" s="2"/>
      <c r="MW994" s="2"/>
      <c r="MX994" s="2"/>
      <c r="MY994" s="2"/>
      <c r="MZ994" s="2"/>
      <c r="NA994" s="2"/>
      <c r="NB994" s="2"/>
      <c r="NC994" s="2"/>
      <c r="ND994" s="2"/>
      <c r="NE994" s="2"/>
      <c r="NF994" s="2"/>
      <c r="NG994" s="2"/>
      <c r="NH994" s="2"/>
      <c r="NI994" s="2"/>
      <c r="NJ994" s="2"/>
      <c r="NK994" s="2"/>
      <c r="NL994" s="2"/>
      <c r="NM994" s="2"/>
      <c r="NN994" s="2"/>
      <c r="NO994" s="2"/>
      <c r="NP994" s="2"/>
      <c r="NQ994" s="2"/>
      <c r="NR994" s="2"/>
      <c r="NS994" s="2"/>
      <c r="NT994" s="2"/>
      <c r="NU994" s="2"/>
      <c r="NV994" s="2"/>
      <c r="NW994" s="2"/>
      <c r="NX994" s="2"/>
      <c r="NY994" s="2"/>
      <c r="NZ994" s="2"/>
      <c r="OA994" s="2"/>
      <c r="OB994" s="2"/>
      <c r="OC994" s="2"/>
      <c r="OD994" s="2"/>
      <c r="OE994" s="2"/>
      <c r="OF994" s="2"/>
      <c r="OG994" s="2"/>
      <c r="OH994" s="2"/>
      <c r="OI994" s="2"/>
      <c r="OJ994" s="2"/>
      <c r="OK994" s="2"/>
      <c r="OL994" s="2"/>
      <c r="OM994" s="2"/>
      <c r="ON994" s="2"/>
      <c r="OO994" s="2"/>
      <c r="OP994" s="2"/>
      <c r="OQ994" s="2"/>
      <c r="OR994" s="2"/>
      <c r="OS994" s="2"/>
      <c r="OT994" s="2"/>
      <c r="OU994" s="2"/>
      <c r="OV994" s="2"/>
      <c r="OW994" s="2"/>
      <c r="OX994" s="2"/>
      <c r="OY994" s="2"/>
      <c r="OZ994" s="2"/>
      <c r="PA994" s="2"/>
      <c r="PB994" s="2"/>
      <c r="PC994" s="2"/>
      <c r="PD994" s="2"/>
      <c r="PE994" s="2"/>
      <c r="PF994" s="2"/>
      <c r="PG994" s="2"/>
      <c r="PH994" s="2"/>
      <c r="PI994" s="2"/>
      <c r="PJ994" s="2"/>
      <c r="PK994" s="2"/>
      <c r="PL994" s="2"/>
      <c r="PM994" s="2"/>
      <c r="PN994" s="2"/>
      <c r="PO994" s="2"/>
      <c r="PP994" s="2"/>
      <c r="PQ994" s="2"/>
      <c r="PR994" s="2"/>
      <c r="PS994" s="2"/>
      <c r="PT994" s="2"/>
      <c r="PU994" s="2"/>
      <c r="PV994" s="2"/>
      <c r="PW994" s="2"/>
      <c r="PX994" s="2"/>
      <c r="PY994" s="2"/>
      <c r="PZ994" s="2"/>
      <c r="QA994" s="2"/>
      <c r="QB994" s="2"/>
      <c r="QC994" s="2"/>
      <c r="QD994" s="2"/>
      <c r="QE994" s="2"/>
      <c r="QF994" s="2"/>
      <c r="QG994" s="2"/>
      <c r="QH994" s="2"/>
      <c r="QI994" s="2"/>
      <c r="QJ994" s="2"/>
      <c r="QK994" s="2"/>
      <c r="QL994" s="2"/>
      <c r="QM994" s="2"/>
      <c r="QN994" s="2"/>
      <c r="QO994" s="2"/>
      <c r="QP994" s="2"/>
      <c r="QQ994" s="2"/>
      <c r="QR994" s="2"/>
      <c r="QS994" s="2"/>
      <c r="QT994" s="2"/>
      <c r="QU994" s="2"/>
      <c r="QV994" s="2"/>
      <c r="QW994" s="2"/>
      <c r="QX994" s="2"/>
      <c r="QY994" s="2"/>
      <c r="QZ994" s="2"/>
      <c r="RA994" s="2"/>
      <c r="RB994" s="2"/>
      <c r="RC994" s="2"/>
      <c r="RD994" s="2"/>
      <c r="RE994" s="2"/>
      <c r="RF994" s="2"/>
      <c r="RG994" s="2"/>
      <c r="RH994" s="2"/>
      <c r="RI994" s="2"/>
      <c r="RJ994" s="2"/>
      <c r="RK994" s="2"/>
      <c r="RL994" s="2"/>
      <c r="RM994" s="2"/>
      <c r="RN994" s="2"/>
      <c r="RO994" s="2"/>
      <c r="RP994" s="2"/>
      <c r="RQ994" s="2"/>
      <c r="RR994" s="2"/>
      <c r="RS994" s="2"/>
      <c r="RT994" s="2"/>
      <c r="RU994" s="2"/>
      <c r="RV994" s="2"/>
      <c r="RW994" s="2"/>
      <c r="RX994" s="2"/>
      <c r="RY994" s="2"/>
      <c r="RZ994" s="2"/>
      <c r="SA994" s="2"/>
      <c r="SB994" s="2"/>
      <c r="SC994" s="2"/>
      <c r="SD994" s="2"/>
      <c r="SE994" s="2"/>
      <c r="SF994" s="2"/>
      <c r="SG994" s="2"/>
      <c r="SH994" s="2"/>
      <c r="SI994" s="2"/>
      <c r="SJ994" s="2"/>
      <c r="SK994" s="2"/>
      <c r="SL994" s="2"/>
      <c r="SM994" s="2"/>
      <c r="SN994" s="2"/>
      <c r="SO994" s="2"/>
      <c r="SP994" s="2"/>
      <c r="SQ994" s="2"/>
      <c r="SR994" s="2"/>
      <c r="SS994" s="2"/>
      <c r="ST994" s="2"/>
      <c r="SU994" s="2"/>
      <c r="SV994" s="2"/>
      <c r="SW994" s="2"/>
      <c r="SX994" s="2"/>
      <c r="SY994" s="2"/>
      <c r="SZ994" s="2"/>
      <c r="TA994" s="2"/>
      <c r="TB994" s="2"/>
      <c r="TC994" s="2"/>
      <c r="TD994" s="2"/>
      <c r="TE994" s="2"/>
      <c r="TF994" s="2"/>
      <c r="TG994" s="2"/>
      <c r="TH994" s="2"/>
      <c r="TI994" s="2"/>
      <c r="TJ994" s="2"/>
      <c r="TK994" s="2"/>
      <c r="TL994" s="2"/>
      <c r="TM994" s="2"/>
      <c r="TN994" s="2"/>
      <c r="TO994" s="2"/>
      <c r="TP994" s="2"/>
      <c r="TQ994" s="2"/>
      <c r="TR994" s="2"/>
      <c r="TS994" s="2"/>
      <c r="TT994" s="2"/>
      <c r="TU994" s="2"/>
      <c r="TV994" s="2"/>
      <c r="TW994" s="2"/>
      <c r="TX994" s="2"/>
      <c r="TY994" s="2"/>
      <c r="TZ994" s="2"/>
      <c r="UA994" s="2"/>
      <c r="UB994" s="2"/>
      <c r="UC994" s="2"/>
      <c r="UD994" s="2"/>
      <c r="UE994" s="2"/>
      <c r="UF994" s="2"/>
      <c r="UG994" s="2"/>
      <c r="UH994" s="2"/>
      <c r="UI994" s="2"/>
      <c r="UJ994" s="2"/>
      <c r="UK994" s="2"/>
      <c r="UL994" s="2"/>
      <c r="UM994" s="2"/>
      <c r="UN994" s="2"/>
      <c r="UO994" s="2"/>
      <c r="UP994" s="2"/>
      <c r="UQ994" s="2"/>
      <c r="UR994" s="2"/>
      <c r="US994" s="2"/>
      <c r="UT994" s="2"/>
      <c r="UU994" s="2"/>
      <c r="UV994" s="2"/>
      <c r="UW994" s="2"/>
      <c r="UX994" s="2"/>
      <c r="UY994" s="2"/>
      <c r="UZ994" s="2"/>
      <c r="VA994" s="2"/>
      <c r="VB994" s="2"/>
      <c r="VC994" s="2"/>
      <c r="VD994" s="2"/>
      <c r="VE994" s="2"/>
      <c r="VF994" s="2"/>
      <c r="VG994" s="2"/>
      <c r="VH994" s="2"/>
      <c r="VI994" s="2"/>
      <c r="VJ994" s="2"/>
      <c r="VK994" s="2"/>
      <c r="VL994" s="2"/>
      <c r="VM994" s="2"/>
      <c r="VN994" s="2"/>
      <c r="VO994" s="2"/>
      <c r="VP994" s="2"/>
      <c r="VQ994" s="2"/>
      <c r="VR994" s="2"/>
      <c r="VS994" s="2"/>
      <c r="VT994" s="2"/>
      <c r="VU994" s="2"/>
      <c r="VV994" s="2"/>
      <c r="VW994" s="2"/>
      <c r="VX994" s="2"/>
      <c r="VY994" s="2"/>
      <c r="VZ994" s="2"/>
      <c r="WA994" s="2"/>
      <c r="WB994" s="2"/>
      <c r="WC994" s="2"/>
      <c r="WD994" s="2"/>
      <c r="WE994" s="2"/>
      <c r="WF994" s="2"/>
      <c r="WG994" s="2"/>
      <c r="WH994" s="2"/>
      <c r="WI994" s="2"/>
      <c r="WJ994" s="2"/>
      <c r="WK994" s="2"/>
      <c r="WL994" s="2"/>
      <c r="WM994" s="2"/>
      <c r="WN994" s="2"/>
      <c r="WO994" s="2"/>
      <c r="WP994" s="2"/>
      <c r="WQ994" s="2"/>
      <c r="WR994" s="2"/>
      <c r="WS994" s="2"/>
      <c r="WT994" s="2"/>
      <c r="WU994" s="2"/>
      <c r="WV994" s="2"/>
      <c r="WW994" s="2"/>
      <c r="WX994" s="2"/>
      <c r="WY994" s="2"/>
      <c r="WZ994" s="2"/>
      <c r="XA994" s="2"/>
      <c r="XB994" s="2"/>
      <c r="XC994" s="2"/>
      <c r="XD994" s="2"/>
      <c r="XE994" s="2"/>
      <c r="XF994" s="2"/>
      <c r="XG994" s="2"/>
      <c r="XH994" s="2"/>
      <c r="XI994" s="2"/>
      <c r="XJ994" s="2"/>
      <c r="XK994" s="2"/>
      <c r="XL994" s="2"/>
      <c r="XM994" s="2"/>
      <c r="XN994" s="2"/>
      <c r="XO994" s="2"/>
      <c r="XP994" s="2"/>
      <c r="XQ994" s="2"/>
      <c r="XR994" s="2"/>
      <c r="XS994" s="2"/>
      <c r="XT994" s="2"/>
      <c r="XU994" s="2"/>
      <c r="XV994" s="2"/>
      <c r="XW994" s="2"/>
      <c r="XX994" s="2"/>
      <c r="XY994" s="2"/>
      <c r="XZ994" s="2"/>
      <c r="YA994" s="2"/>
      <c r="YB994" s="2"/>
      <c r="YC994" s="2"/>
      <c r="YD994" s="2"/>
      <c r="YE994" s="2"/>
      <c r="YF994" s="2"/>
      <c r="YG994" s="2"/>
      <c r="YH994" s="2"/>
      <c r="YI994" s="2"/>
      <c r="YJ994" s="2"/>
      <c r="YK994" s="2"/>
      <c r="YL994" s="2"/>
      <c r="YM994" s="2"/>
      <c r="YN994" s="2"/>
      <c r="YO994" s="2"/>
      <c r="YP994" s="2"/>
      <c r="YQ994" s="2"/>
      <c r="YR994" s="2"/>
      <c r="YS994" s="2"/>
      <c r="YT994" s="2"/>
      <c r="YU994" s="2"/>
      <c r="YV994" s="2"/>
      <c r="YW994" s="2"/>
      <c r="YX994" s="2"/>
      <c r="YY994" s="2"/>
      <c r="YZ994" s="2"/>
      <c r="ZA994" s="2"/>
      <c r="ZB994" s="2"/>
      <c r="ZC994" s="2"/>
      <c r="ZD994" s="2"/>
      <c r="ZE994" s="2"/>
      <c r="ZF994" s="2"/>
      <c r="ZG994" s="2"/>
      <c r="ZH994" s="2"/>
      <c r="ZI994" s="2"/>
      <c r="ZJ994" s="2"/>
      <c r="ZK994" s="2"/>
      <c r="ZL994" s="2"/>
      <c r="ZM994" s="2"/>
      <c r="ZN994" s="2"/>
      <c r="ZO994" s="2"/>
      <c r="ZP994" s="2"/>
      <c r="ZQ994" s="2"/>
      <c r="ZR994" s="2"/>
      <c r="ZS994" s="2"/>
      <c r="ZT994" s="2"/>
      <c r="ZU994" s="2"/>
      <c r="ZV994" s="2"/>
      <c r="ZW994" s="2"/>
      <c r="ZX994" s="2"/>
      <c r="ZY994" s="2"/>
      <c r="ZZ994" s="2"/>
      <c r="AAA994" s="2"/>
      <c r="AAB994" s="2"/>
      <c r="AAC994" s="2"/>
      <c r="AAD994" s="2"/>
      <c r="AAE994" s="2"/>
      <c r="AAF994" s="2"/>
      <c r="AAG994" s="2"/>
      <c r="AAH994" s="2"/>
      <c r="AAI994" s="2"/>
      <c r="AAJ994" s="2"/>
      <c r="AAK994" s="2"/>
      <c r="AAL994" s="2"/>
      <c r="AAM994" s="2"/>
      <c r="AAN994" s="2"/>
      <c r="AAO994" s="2"/>
      <c r="AAP994" s="2"/>
      <c r="AAQ994" s="2"/>
      <c r="AAR994" s="2"/>
      <c r="AAS994" s="2"/>
      <c r="AAT994" s="2"/>
      <c r="AAU994" s="2"/>
      <c r="AAV994" s="2"/>
      <c r="AAW994" s="2"/>
      <c r="AAX994" s="2"/>
      <c r="AAY994" s="2"/>
      <c r="AAZ994" s="2"/>
      <c r="ABA994" s="2"/>
      <c r="ABB994" s="2"/>
      <c r="ABC994" s="2"/>
      <c r="ABD994" s="2"/>
      <c r="ABE994" s="2"/>
      <c r="ABF994" s="2"/>
      <c r="ABG994" s="2"/>
      <c r="ABH994" s="2"/>
      <c r="ABI994" s="2"/>
      <c r="ABJ994" s="2"/>
      <c r="ABK994" s="2"/>
      <c r="ABL994" s="2"/>
      <c r="ABM994" s="2"/>
      <c r="ABN994" s="2"/>
      <c r="ABO994" s="2"/>
      <c r="ABP994" s="2"/>
      <c r="ABQ994" s="2"/>
      <c r="ABR994" s="2"/>
      <c r="ABS994" s="2"/>
      <c r="ABT994" s="2"/>
      <c r="ABU994" s="2"/>
      <c r="ABV994" s="2"/>
      <c r="ABW994" s="2"/>
      <c r="ABX994" s="2"/>
      <c r="ABY994" s="2"/>
      <c r="ABZ994" s="2"/>
      <c r="ACA994" s="2"/>
      <c r="ACB994" s="2"/>
      <c r="ACC994" s="2"/>
      <c r="ACD994" s="2"/>
      <c r="ACE994" s="2"/>
      <c r="ACF994" s="2"/>
      <c r="ACG994" s="2"/>
      <c r="ACH994" s="2"/>
      <c r="ACI994" s="2"/>
      <c r="ACJ994" s="2"/>
      <c r="ACK994" s="2"/>
      <c r="ACL994" s="2"/>
      <c r="ACM994" s="2"/>
      <c r="ACN994" s="2"/>
      <c r="ACO994" s="2"/>
      <c r="ACP994" s="2"/>
      <c r="ACQ994" s="2"/>
      <c r="ACR994" s="2"/>
      <c r="ACS994" s="2"/>
      <c r="ACT994" s="2"/>
      <c r="ACU994" s="2"/>
      <c r="ACV994" s="2"/>
      <c r="ACW994" s="2"/>
      <c r="ACX994" s="2"/>
      <c r="ACY994" s="2"/>
      <c r="ACZ994" s="2"/>
      <c r="ADA994" s="2"/>
      <c r="ADB994" s="2"/>
      <c r="ADC994" s="2"/>
      <c r="ADD994" s="2"/>
      <c r="ADE994" s="2"/>
      <c r="ADF994" s="2"/>
      <c r="ADG994" s="2"/>
      <c r="ADH994" s="2"/>
      <c r="ADI994" s="2"/>
      <c r="ADJ994" s="2"/>
      <c r="ADK994" s="2"/>
      <c r="ADL994" s="2"/>
      <c r="ADM994" s="2"/>
      <c r="ADN994" s="2"/>
      <c r="ADO994" s="2"/>
      <c r="ADP994" s="2"/>
      <c r="ADQ994" s="2"/>
      <c r="ADR994" s="2"/>
      <c r="ADS994" s="2"/>
      <c r="ADT994" s="2"/>
      <c r="ADU994" s="2"/>
      <c r="ADV994" s="2"/>
      <c r="ADW994" s="2"/>
      <c r="ADX994" s="2"/>
      <c r="ADY994" s="2"/>
      <c r="ADZ994" s="2"/>
      <c r="AEA994" s="2"/>
      <c r="AEB994" s="2"/>
      <c r="AEC994" s="2"/>
      <c r="AED994" s="2"/>
      <c r="AEE994" s="2"/>
      <c r="AEF994" s="2"/>
      <c r="AEG994" s="2"/>
      <c r="AEH994" s="2"/>
      <c r="AEI994" s="2"/>
      <c r="AEJ994" s="2"/>
      <c r="AEK994" s="2"/>
      <c r="AEL994" s="2"/>
      <c r="AEM994" s="2"/>
      <c r="AEN994" s="2"/>
      <c r="AEO994" s="2"/>
      <c r="AEP994" s="2"/>
      <c r="AEQ994" s="2"/>
      <c r="AER994" s="2"/>
      <c r="AES994" s="2"/>
      <c r="AET994" s="2"/>
      <c r="AEU994" s="2"/>
      <c r="AEV994" s="2"/>
      <c r="AEW994" s="2"/>
      <c r="AEX994" s="2"/>
      <c r="AEY994" s="2"/>
      <c r="AEZ994" s="2"/>
      <c r="AFA994" s="2"/>
      <c r="AFB994" s="2"/>
      <c r="AFC994" s="2"/>
      <c r="AFD994" s="2"/>
      <c r="AFE994" s="2"/>
      <c r="AFF994" s="2"/>
      <c r="AFG994" s="2"/>
      <c r="AFH994" s="2"/>
      <c r="AFI994" s="2"/>
      <c r="AFJ994" s="2"/>
      <c r="AFK994" s="2"/>
      <c r="AFL994" s="2"/>
      <c r="AFM994" s="2"/>
      <c r="AFN994" s="2"/>
      <c r="AFO994" s="2"/>
      <c r="AFP994" s="2"/>
      <c r="AFQ994" s="2"/>
      <c r="AFR994" s="2"/>
      <c r="AFS994" s="2"/>
      <c r="AFT994" s="2"/>
      <c r="AFU994" s="2"/>
      <c r="AFV994" s="2"/>
      <c r="AFW994" s="2"/>
      <c r="AFX994" s="2"/>
      <c r="AFY994" s="2"/>
      <c r="AFZ994" s="2"/>
      <c r="AGA994" s="2"/>
      <c r="AGB994" s="2"/>
      <c r="AGC994" s="2"/>
      <c r="AGD994" s="2"/>
      <c r="AGE994" s="2"/>
      <c r="AGF994" s="2"/>
      <c r="AGG994" s="2"/>
      <c r="AGH994" s="2"/>
      <c r="AGI994" s="2"/>
      <c r="AGJ994" s="2"/>
      <c r="AGK994" s="2"/>
      <c r="AGL994" s="2"/>
      <c r="AGM994" s="2"/>
      <c r="AGN994" s="2"/>
      <c r="AGO994" s="2"/>
      <c r="AGP994" s="2"/>
      <c r="AGQ994" s="2"/>
      <c r="AGR994" s="2"/>
      <c r="AGS994" s="2"/>
      <c r="AGT994" s="2"/>
      <c r="AGU994" s="2"/>
      <c r="AGV994" s="2"/>
      <c r="AGW994" s="2"/>
      <c r="AGX994" s="2"/>
      <c r="AGY994" s="2"/>
      <c r="AGZ994" s="2"/>
      <c r="AHA994" s="2"/>
      <c r="AHB994" s="2"/>
      <c r="AHC994" s="2"/>
      <c r="AHD994" s="2"/>
      <c r="AHE994" s="2"/>
      <c r="AHF994" s="2"/>
      <c r="AHG994" s="2"/>
      <c r="AHH994" s="2"/>
      <c r="AHI994" s="2"/>
      <c r="AHJ994" s="2"/>
      <c r="AHK994" s="2"/>
      <c r="AHL994" s="2"/>
      <c r="AHM994" s="2"/>
      <c r="AHN994" s="2"/>
      <c r="AHO994" s="2"/>
      <c r="AHP994" s="2"/>
      <c r="AHQ994" s="2"/>
      <c r="AHR994" s="2"/>
      <c r="AHS994" s="2"/>
      <c r="AHT994" s="2"/>
      <c r="AHU994" s="2"/>
      <c r="AHV994" s="2"/>
      <c r="AHW994" s="2"/>
      <c r="AHX994" s="2"/>
      <c r="AHY994" s="2"/>
      <c r="AHZ994" s="2"/>
      <c r="AIA994" s="2"/>
      <c r="AIB994" s="2"/>
      <c r="AIC994" s="2"/>
      <c r="AID994" s="2"/>
      <c r="AIE994" s="2"/>
      <c r="AIF994" s="2"/>
      <c r="AIG994" s="2"/>
      <c r="AIH994" s="2"/>
      <c r="AII994" s="2"/>
      <c r="AIJ994" s="2"/>
      <c r="AIK994" s="2"/>
      <c r="AIL994" s="2"/>
      <c r="AIM994" s="2"/>
      <c r="AIN994" s="2"/>
      <c r="AIO994" s="2"/>
      <c r="AIP994" s="2"/>
      <c r="AIQ994" s="2"/>
      <c r="AIR994" s="2"/>
      <c r="AIS994" s="2"/>
      <c r="AIT994" s="2"/>
      <c r="AIU994" s="2"/>
      <c r="AIV994" s="2"/>
      <c r="AIW994" s="2"/>
      <c r="AIX994" s="2"/>
      <c r="AIY994" s="2"/>
      <c r="AIZ994" s="2"/>
      <c r="AJA994" s="2"/>
      <c r="AJB994" s="2"/>
      <c r="AJC994" s="2"/>
      <c r="AJD994" s="2"/>
      <c r="AJE994" s="2"/>
      <c r="AJF994" s="2"/>
      <c r="AJG994" s="2"/>
      <c r="AJH994" s="2"/>
      <c r="AJI994" s="2"/>
      <c r="AJJ994" s="2"/>
      <c r="AJK994" s="2"/>
      <c r="AJL994" s="2"/>
      <c r="AJM994" s="2"/>
      <c r="AJN994" s="2"/>
      <c r="AJO994" s="2"/>
      <c r="AJP994" s="2"/>
      <c r="AJQ994" s="2"/>
      <c r="AJR994" s="2"/>
      <c r="AJS994" s="2"/>
      <c r="AJT994" s="2"/>
      <c r="AJU994" s="2"/>
      <c r="AJV994" s="2"/>
      <c r="AJW994" s="2"/>
      <c r="AJX994" s="2"/>
      <c r="AJY994" s="2"/>
      <c r="AJZ994" s="2"/>
      <c r="AKA994" s="2"/>
      <c r="AKB994" s="2"/>
      <c r="AKC994" s="2"/>
      <c r="AKD994" s="2"/>
      <c r="AKE994" s="2"/>
      <c r="AKF994" s="2"/>
      <c r="AKG994" s="2"/>
      <c r="AKH994" s="2"/>
      <c r="AKI994" s="2"/>
      <c r="AKJ994" s="2"/>
      <c r="AKK994" s="2"/>
      <c r="AKL994" s="2"/>
      <c r="AKM994" s="2"/>
      <c r="AKN994" s="2"/>
      <c r="AKO994" s="2"/>
      <c r="AKP994" s="2"/>
      <c r="AKQ994" s="2"/>
      <c r="AKR994" s="2"/>
      <c r="AKS994" s="2"/>
      <c r="AKT994" s="2"/>
      <c r="AKU994" s="2"/>
      <c r="AKV994" s="2"/>
      <c r="AKW994" s="2"/>
      <c r="AKX994" s="2"/>
      <c r="AKY994" s="2"/>
      <c r="AKZ994" s="2"/>
      <c r="ALA994" s="2"/>
      <c r="ALB994" s="2"/>
      <c r="ALC994" s="2"/>
      <c r="ALD994" s="2"/>
      <c r="ALE994" s="2"/>
      <c r="ALF994" s="2"/>
      <c r="ALG994" s="2"/>
      <c r="ALH994" s="2"/>
      <c r="ALI994" s="2"/>
      <c r="ALJ994" s="2"/>
      <c r="ALK994" s="2"/>
      <c r="ALL994" s="2"/>
      <c r="ALM994" s="2"/>
      <c r="ALN994" s="2"/>
      <c r="ALO994" s="2"/>
      <c r="ALP994" s="2"/>
      <c r="ALQ994" s="2"/>
      <c r="ALR994" s="2"/>
      <c r="ALS994" s="2"/>
      <c r="ALT994" s="2"/>
      <c r="ALU994" s="2"/>
      <c r="ALV994" s="2"/>
      <c r="ALW994" s="2"/>
      <c r="ALX994" s="2"/>
      <c r="ALY994" s="2"/>
      <c r="ALZ994" s="2"/>
      <c r="AMA994" s="2"/>
      <c r="AMB994" s="2"/>
      <c r="AMC994" s="2"/>
      <c r="AMD994" s="2"/>
      <c r="AME994" s="2"/>
      <c r="AMF994" s="2"/>
      <c r="AMG994" s="2"/>
      <c r="AMH994" s="2"/>
      <c r="AMI994" s="2"/>
      <c r="AMJ994" s="2"/>
    </row>
    <row r="995" s="1" customFormat="1" ht="27.75" customHeight="1" spans="1:102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  <c r="KE995" s="2"/>
      <c r="KF995" s="2"/>
      <c r="KG995" s="2"/>
      <c r="KH995" s="2"/>
      <c r="KI995" s="2"/>
      <c r="KJ995" s="2"/>
      <c r="KK995" s="2"/>
      <c r="KL995" s="2"/>
      <c r="KM995" s="2"/>
      <c r="KN995" s="2"/>
      <c r="KO995" s="2"/>
      <c r="KP995" s="2"/>
      <c r="KQ995" s="2"/>
      <c r="KR995" s="2"/>
      <c r="KS995" s="2"/>
      <c r="KT995" s="2"/>
      <c r="KU995" s="2"/>
      <c r="KV995" s="2"/>
      <c r="KW995" s="2"/>
      <c r="KX995" s="2"/>
      <c r="KY995" s="2"/>
      <c r="KZ995" s="2"/>
      <c r="LA995" s="2"/>
      <c r="LB995" s="2"/>
      <c r="LC995" s="2"/>
      <c r="LD995" s="2"/>
      <c r="LE995" s="2"/>
      <c r="LF995" s="2"/>
      <c r="LG995" s="2"/>
      <c r="LH995" s="2"/>
      <c r="LI995" s="2"/>
      <c r="LJ995" s="2"/>
      <c r="LK995" s="2"/>
      <c r="LL995" s="2"/>
      <c r="LM995" s="2"/>
      <c r="LN995" s="2"/>
      <c r="LO995" s="2"/>
      <c r="LP995" s="2"/>
      <c r="LQ995" s="2"/>
      <c r="LR995" s="2"/>
      <c r="LS995" s="2"/>
      <c r="LT995" s="2"/>
      <c r="LU995" s="2"/>
      <c r="LV995" s="2"/>
      <c r="LW995" s="2"/>
      <c r="LX995" s="2"/>
      <c r="LY995" s="2"/>
      <c r="LZ995" s="2"/>
      <c r="MA995" s="2"/>
      <c r="MB995" s="2"/>
      <c r="MC995" s="2"/>
      <c r="MD995" s="2"/>
      <c r="ME995" s="2"/>
      <c r="MF995" s="2"/>
      <c r="MG995" s="2"/>
      <c r="MH995" s="2"/>
      <c r="MI995" s="2"/>
      <c r="MJ995" s="2"/>
      <c r="MK995" s="2"/>
      <c r="ML995" s="2"/>
      <c r="MM995" s="2"/>
      <c r="MN995" s="2"/>
      <c r="MO995" s="2"/>
      <c r="MP995" s="2"/>
      <c r="MQ995" s="2"/>
      <c r="MR995" s="2"/>
      <c r="MS995" s="2"/>
      <c r="MT995" s="2"/>
      <c r="MU995" s="2"/>
      <c r="MV995" s="2"/>
      <c r="MW995" s="2"/>
      <c r="MX995" s="2"/>
      <c r="MY995" s="2"/>
      <c r="MZ995" s="2"/>
      <c r="NA995" s="2"/>
      <c r="NB995" s="2"/>
      <c r="NC995" s="2"/>
      <c r="ND995" s="2"/>
      <c r="NE995" s="2"/>
      <c r="NF995" s="2"/>
      <c r="NG995" s="2"/>
      <c r="NH995" s="2"/>
      <c r="NI995" s="2"/>
      <c r="NJ995" s="2"/>
      <c r="NK995" s="2"/>
      <c r="NL995" s="2"/>
      <c r="NM995" s="2"/>
      <c r="NN995" s="2"/>
      <c r="NO995" s="2"/>
      <c r="NP995" s="2"/>
      <c r="NQ995" s="2"/>
      <c r="NR995" s="2"/>
      <c r="NS995" s="2"/>
      <c r="NT995" s="2"/>
      <c r="NU995" s="2"/>
      <c r="NV995" s="2"/>
      <c r="NW995" s="2"/>
      <c r="NX995" s="2"/>
      <c r="NY995" s="2"/>
      <c r="NZ995" s="2"/>
      <c r="OA995" s="2"/>
      <c r="OB995" s="2"/>
      <c r="OC995" s="2"/>
      <c r="OD995" s="2"/>
      <c r="OE995" s="2"/>
      <c r="OF995" s="2"/>
      <c r="OG995" s="2"/>
      <c r="OH995" s="2"/>
      <c r="OI995" s="2"/>
      <c r="OJ995" s="2"/>
      <c r="OK995" s="2"/>
      <c r="OL995" s="2"/>
      <c r="OM995" s="2"/>
      <c r="ON995" s="2"/>
      <c r="OO995" s="2"/>
      <c r="OP995" s="2"/>
      <c r="OQ995" s="2"/>
      <c r="OR995" s="2"/>
      <c r="OS995" s="2"/>
      <c r="OT995" s="2"/>
      <c r="OU995" s="2"/>
      <c r="OV995" s="2"/>
      <c r="OW995" s="2"/>
      <c r="OX995" s="2"/>
      <c r="OY995" s="2"/>
      <c r="OZ995" s="2"/>
      <c r="PA995" s="2"/>
      <c r="PB995" s="2"/>
      <c r="PC995" s="2"/>
      <c r="PD995" s="2"/>
      <c r="PE995" s="2"/>
      <c r="PF995" s="2"/>
      <c r="PG995" s="2"/>
      <c r="PH995" s="2"/>
      <c r="PI995" s="2"/>
      <c r="PJ995" s="2"/>
      <c r="PK995" s="2"/>
      <c r="PL995" s="2"/>
      <c r="PM995" s="2"/>
      <c r="PN995" s="2"/>
      <c r="PO995" s="2"/>
      <c r="PP995" s="2"/>
      <c r="PQ995" s="2"/>
      <c r="PR995" s="2"/>
      <c r="PS995" s="2"/>
      <c r="PT995" s="2"/>
      <c r="PU995" s="2"/>
      <c r="PV995" s="2"/>
      <c r="PW995" s="2"/>
      <c r="PX995" s="2"/>
      <c r="PY995" s="2"/>
      <c r="PZ995" s="2"/>
      <c r="QA995" s="2"/>
      <c r="QB995" s="2"/>
      <c r="QC995" s="2"/>
      <c r="QD995" s="2"/>
      <c r="QE995" s="2"/>
      <c r="QF995" s="2"/>
      <c r="QG995" s="2"/>
      <c r="QH995" s="2"/>
      <c r="QI995" s="2"/>
      <c r="QJ995" s="2"/>
      <c r="QK995" s="2"/>
      <c r="QL995" s="2"/>
      <c r="QM995" s="2"/>
      <c r="QN995" s="2"/>
      <c r="QO995" s="2"/>
      <c r="QP995" s="2"/>
      <c r="QQ995" s="2"/>
      <c r="QR995" s="2"/>
      <c r="QS995" s="2"/>
      <c r="QT995" s="2"/>
      <c r="QU995" s="2"/>
      <c r="QV995" s="2"/>
      <c r="QW995" s="2"/>
      <c r="QX995" s="2"/>
      <c r="QY995" s="2"/>
      <c r="QZ995" s="2"/>
      <c r="RA995" s="2"/>
      <c r="RB995" s="2"/>
      <c r="RC995" s="2"/>
      <c r="RD995" s="2"/>
      <c r="RE995" s="2"/>
      <c r="RF995" s="2"/>
      <c r="RG995" s="2"/>
      <c r="RH995" s="2"/>
      <c r="RI995" s="2"/>
      <c r="RJ995" s="2"/>
      <c r="RK995" s="2"/>
      <c r="RL995" s="2"/>
      <c r="RM995" s="2"/>
      <c r="RN995" s="2"/>
      <c r="RO995" s="2"/>
      <c r="RP995" s="2"/>
      <c r="RQ995" s="2"/>
      <c r="RR995" s="2"/>
      <c r="RS995" s="2"/>
      <c r="RT995" s="2"/>
      <c r="RU995" s="2"/>
      <c r="RV995" s="2"/>
      <c r="RW995" s="2"/>
      <c r="RX995" s="2"/>
      <c r="RY995" s="2"/>
      <c r="RZ995" s="2"/>
      <c r="SA995" s="2"/>
      <c r="SB995" s="2"/>
      <c r="SC995" s="2"/>
      <c r="SD995" s="2"/>
      <c r="SE995" s="2"/>
      <c r="SF995" s="2"/>
      <c r="SG995" s="2"/>
      <c r="SH995" s="2"/>
      <c r="SI995" s="2"/>
      <c r="SJ995" s="2"/>
      <c r="SK995" s="2"/>
      <c r="SL995" s="2"/>
      <c r="SM995" s="2"/>
      <c r="SN995" s="2"/>
      <c r="SO995" s="2"/>
      <c r="SP995" s="2"/>
      <c r="SQ995" s="2"/>
      <c r="SR995" s="2"/>
      <c r="SS995" s="2"/>
      <c r="ST995" s="2"/>
      <c r="SU995" s="2"/>
      <c r="SV995" s="2"/>
      <c r="SW995" s="2"/>
      <c r="SX995" s="2"/>
      <c r="SY995" s="2"/>
      <c r="SZ995" s="2"/>
      <c r="TA995" s="2"/>
      <c r="TB995" s="2"/>
      <c r="TC995" s="2"/>
      <c r="TD995" s="2"/>
      <c r="TE995" s="2"/>
      <c r="TF995" s="2"/>
      <c r="TG995" s="2"/>
      <c r="TH995" s="2"/>
      <c r="TI995" s="2"/>
      <c r="TJ995" s="2"/>
      <c r="TK995" s="2"/>
      <c r="TL995" s="2"/>
      <c r="TM995" s="2"/>
      <c r="TN995" s="2"/>
      <c r="TO995" s="2"/>
      <c r="TP995" s="2"/>
      <c r="TQ995" s="2"/>
      <c r="TR995" s="2"/>
      <c r="TS995" s="2"/>
      <c r="TT995" s="2"/>
      <c r="TU995" s="2"/>
      <c r="TV995" s="2"/>
      <c r="TW995" s="2"/>
      <c r="TX995" s="2"/>
      <c r="TY995" s="2"/>
      <c r="TZ995" s="2"/>
      <c r="UA995" s="2"/>
      <c r="UB995" s="2"/>
      <c r="UC995" s="2"/>
      <c r="UD995" s="2"/>
      <c r="UE995" s="2"/>
      <c r="UF995" s="2"/>
      <c r="UG995" s="2"/>
      <c r="UH995" s="2"/>
      <c r="UI995" s="2"/>
      <c r="UJ995" s="2"/>
      <c r="UK995" s="2"/>
      <c r="UL995" s="2"/>
      <c r="UM995" s="2"/>
      <c r="UN995" s="2"/>
      <c r="UO995" s="2"/>
      <c r="UP995" s="2"/>
      <c r="UQ995" s="2"/>
      <c r="UR995" s="2"/>
      <c r="US995" s="2"/>
      <c r="UT995" s="2"/>
      <c r="UU995" s="2"/>
      <c r="UV995" s="2"/>
      <c r="UW995" s="2"/>
      <c r="UX995" s="2"/>
      <c r="UY995" s="2"/>
      <c r="UZ995" s="2"/>
      <c r="VA995" s="2"/>
      <c r="VB995" s="2"/>
      <c r="VC995" s="2"/>
      <c r="VD995" s="2"/>
      <c r="VE995" s="2"/>
      <c r="VF995" s="2"/>
      <c r="VG995" s="2"/>
      <c r="VH995" s="2"/>
      <c r="VI995" s="2"/>
      <c r="VJ995" s="2"/>
      <c r="VK995" s="2"/>
      <c r="VL995" s="2"/>
      <c r="VM995" s="2"/>
      <c r="VN995" s="2"/>
      <c r="VO995" s="2"/>
      <c r="VP995" s="2"/>
      <c r="VQ995" s="2"/>
      <c r="VR995" s="2"/>
      <c r="VS995" s="2"/>
      <c r="VT995" s="2"/>
      <c r="VU995" s="2"/>
      <c r="VV995" s="2"/>
      <c r="VW995" s="2"/>
      <c r="VX995" s="2"/>
      <c r="VY995" s="2"/>
      <c r="VZ995" s="2"/>
      <c r="WA995" s="2"/>
      <c r="WB995" s="2"/>
      <c r="WC995" s="2"/>
      <c r="WD995" s="2"/>
      <c r="WE995" s="2"/>
      <c r="WF995" s="2"/>
      <c r="WG995" s="2"/>
      <c r="WH995" s="2"/>
      <c r="WI995" s="2"/>
      <c r="WJ995" s="2"/>
      <c r="WK995" s="2"/>
      <c r="WL995" s="2"/>
      <c r="WM995" s="2"/>
      <c r="WN995" s="2"/>
      <c r="WO995" s="2"/>
      <c r="WP995" s="2"/>
      <c r="WQ995" s="2"/>
      <c r="WR995" s="2"/>
      <c r="WS995" s="2"/>
      <c r="WT995" s="2"/>
      <c r="WU995" s="2"/>
      <c r="WV995" s="2"/>
      <c r="WW995" s="2"/>
      <c r="WX995" s="2"/>
      <c r="WY995" s="2"/>
      <c r="WZ995" s="2"/>
      <c r="XA995" s="2"/>
      <c r="XB995" s="2"/>
      <c r="XC995" s="2"/>
      <c r="XD995" s="2"/>
      <c r="XE995" s="2"/>
      <c r="XF995" s="2"/>
      <c r="XG995" s="2"/>
      <c r="XH995" s="2"/>
      <c r="XI995" s="2"/>
      <c r="XJ995" s="2"/>
      <c r="XK995" s="2"/>
      <c r="XL995" s="2"/>
      <c r="XM995" s="2"/>
      <c r="XN995" s="2"/>
      <c r="XO995" s="2"/>
      <c r="XP995" s="2"/>
      <c r="XQ995" s="2"/>
      <c r="XR995" s="2"/>
      <c r="XS995" s="2"/>
      <c r="XT995" s="2"/>
      <c r="XU995" s="2"/>
      <c r="XV995" s="2"/>
      <c r="XW995" s="2"/>
      <c r="XX995" s="2"/>
      <c r="XY995" s="2"/>
      <c r="XZ995" s="2"/>
      <c r="YA995" s="2"/>
      <c r="YB995" s="2"/>
      <c r="YC995" s="2"/>
      <c r="YD995" s="2"/>
      <c r="YE995" s="2"/>
      <c r="YF995" s="2"/>
      <c r="YG995" s="2"/>
      <c r="YH995" s="2"/>
      <c r="YI995" s="2"/>
      <c r="YJ995" s="2"/>
      <c r="YK995" s="2"/>
      <c r="YL995" s="2"/>
      <c r="YM995" s="2"/>
      <c r="YN995" s="2"/>
      <c r="YO995" s="2"/>
      <c r="YP995" s="2"/>
      <c r="YQ995" s="2"/>
      <c r="YR995" s="2"/>
      <c r="YS995" s="2"/>
      <c r="YT995" s="2"/>
      <c r="YU995" s="2"/>
      <c r="YV995" s="2"/>
      <c r="YW995" s="2"/>
      <c r="YX995" s="2"/>
      <c r="YY995" s="2"/>
      <c r="YZ995" s="2"/>
      <c r="ZA995" s="2"/>
      <c r="ZB995" s="2"/>
      <c r="ZC995" s="2"/>
      <c r="ZD995" s="2"/>
      <c r="ZE995" s="2"/>
      <c r="ZF995" s="2"/>
      <c r="ZG995" s="2"/>
      <c r="ZH995" s="2"/>
      <c r="ZI995" s="2"/>
      <c r="ZJ995" s="2"/>
      <c r="ZK995" s="2"/>
      <c r="ZL995" s="2"/>
      <c r="ZM995" s="2"/>
      <c r="ZN995" s="2"/>
      <c r="ZO995" s="2"/>
      <c r="ZP995" s="2"/>
      <c r="ZQ995" s="2"/>
      <c r="ZR995" s="2"/>
      <c r="ZS995" s="2"/>
      <c r="ZT995" s="2"/>
      <c r="ZU995" s="2"/>
      <c r="ZV995" s="2"/>
      <c r="ZW995" s="2"/>
      <c r="ZX995" s="2"/>
      <c r="ZY995" s="2"/>
      <c r="ZZ995" s="2"/>
      <c r="AAA995" s="2"/>
      <c r="AAB995" s="2"/>
      <c r="AAC995" s="2"/>
      <c r="AAD995" s="2"/>
      <c r="AAE995" s="2"/>
      <c r="AAF995" s="2"/>
      <c r="AAG995" s="2"/>
      <c r="AAH995" s="2"/>
      <c r="AAI995" s="2"/>
      <c r="AAJ995" s="2"/>
      <c r="AAK995" s="2"/>
      <c r="AAL995" s="2"/>
      <c r="AAM995" s="2"/>
      <c r="AAN995" s="2"/>
      <c r="AAO995" s="2"/>
      <c r="AAP995" s="2"/>
      <c r="AAQ995" s="2"/>
      <c r="AAR995" s="2"/>
      <c r="AAS995" s="2"/>
      <c r="AAT995" s="2"/>
      <c r="AAU995" s="2"/>
      <c r="AAV995" s="2"/>
      <c r="AAW995" s="2"/>
      <c r="AAX995" s="2"/>
      <c r="AAY995" s="2"/>
      <c r="AAZ995" s="2"/>
      <c r="ABA995" s="2"/>
      <c r="ABB995" s="2"/>
      <c r="ABC995" s="2"/>
      <c r="ABD995" s="2"/>
      <c r="ABE995" s="2"/>
      <c r="ABF995" s="2"/>
      <c r="ABG995" s="2"/>
      <c r="ABH995" s="2"/>
      <c r="ABI995" s="2"/>
      <c r="ABJ995" s="2"/>
      <c r="ABK995" s="2"/>
      <c r="ABL995" s="2"/>
      <c r="ABM995" s="2"/>
      <c r="ABN995" s="2"/>
      <c r="ABO995" s="2"/>
      <c r="ABP995" s="2"/>
      <c r="ABQ995" s="2"/>
      <c r="ABR995" s="2"/>
      <c r="ABS995" s="2"/>
      <c r="ABT995" s="2"/>
      <c r="ABU995" s="2"/>
      <c r="ABV995" s="2"/>
      <c r="ABW995" s="2"/>
      <c r="ABX995" s="2"/>
      <c r="ABY995" s="2"/>
      <c r="ABZ995" s="2"/>
      <c r="ACA995" s="2"/>
      <c r="ACB995" s="2"/>
      <c r="ACC995" s="2"/>
      <c r="ACD995" s="2"/>
      <c r="ACE995" s="2"/>
      <c r="ACF995" s="2"/>
      <c r="ACG995" s="2"/>
      <c r="ACH995" s="2"/>
      <c r="ACI995" s="2"/>
      <c r="ACJ995" s="2"/>
      <c r="ACK995" s="2"/>
      <c r="ACL995" s="2"/>
      <c r="ACM995" s="2"/>
      <c r="ACN995" s="2"/>
      <c r="ACO995" s="2"/>
      <c r="ACP995" s="2"/>
      <c r="ACQ995" s="2"/>
      <c r="ACR995" s="2"/>
      <c r="ACS995" s="2"/>
      <c r="ACT995" s="2"/>
      <c r="ACU995" s="2"/>
      <c r="ACV995" s="2"/>
      <c r="ACW995" s="2"/>
      <c r="ACX995" s="2"/>
      <c r="ACY995" s="2"/>
      <c r="ACZ995" s="2"/>
      <c r="ADA995" s="2"/>
      <c r="ADB995" s="2"/>
      <c r="ADC995" s="2"/>
      <c r="ADD995" s="2"/>
      <c r="ADE995" s="2"/>
      <c r="ADF995" s="2"/>
      <c r="ADG995" s="2"/>
      <c r="ADH995" s="2"/>
      <c r="ADI995" s="2"/>
      <c r="ADJ995" s="2"/>
      <c r="ADK995" s="2"/>
      <c r="ADL995" s="2"/>
      <c r="ADM995" s="2"/>
      <c r="ADN995" s="2"/>
      <c r="ADO995" s="2"/>
      <c r="ADP995" s="2"/>
      <c r="ADQ995" s="2"/>
      <c r="ADR995" s="2"/>
      <c r="ADS995" s="2"/>
      <c r="ADT995" s="2"/>
      <c r="ADU995" s="2"/>
      <c r="ADV995" s="2"/>
      <c r="ADW995" s="2"/>
      <c r="ADX995" s="2"/>
      <c r="ADY995" s="2"/>
      <c r="ADZ995" s="2"/>
      <c r="AEA995" s="2"/>
      <c r="AEB995" s="2"/>
      <c r="AEC995" s="2"/>
      <c r="AED995" s="2"/>
      <c r="AEE995" s="2"/>
      <c r="AEF995" s="2"/>
      <c r="AEG995" s="2"/>
      <c r="AEH995" s="2"/>
      <c r="AEI995" s="2"/>
      <c r="AEJ995" s="2"/>
      <c r="AEK995" s="2"/>
      <c r="AEL995" s="2"/>
      <c r="AEM995" s="2"/>
      <c r="AEN995" s="2"/>
      <c r="AEO995" s="2"/>
      <c r="AEP995" s="2"/>
      <c r="AEQ995" s="2"/>
      <c r="AER995" s="2"/>
      <c r="AES995" s="2"/>
      <c r="AET995" s="2"/>
      <c r="AEU995" s="2"/>
      <c r="AEV995" s="2"/>
      <c r="AEW995" s="2"/>
      <c r="AEX995" s="2"/>
      <c r="AEY995" s="2"/>
      <c r="AEZ995" s="2"/>
      <c r="AFA995" s="2"/>
      <c r="AFB995" s="2"/>
      <c r="AFC995" s="2"/>
      <c r="AFD995" s="2"/>
      <c r="AFE995" s="2"/>
      <c r="AFF995" s="2"/>
      <c r="AFG995" s="2"/>
      <c r="AFH995" s="2"/>
      <c r="AFI995" s="2"/>
      <c r="AFJ995" s="2"/>
      <c r="AFK995" s="2"/>
      <c r="AFL995" s="2"/>
      <c r="AFM995" s="2"/>
      <c r="AFN995" s="2"/>
      <c r="AFO995" s="2"/>
      <c r="AFP995" s="2"/>
      <c r="AFQ995" s="2"/>
      <c r="AFR995" s="2"/>
      <c r="AFS995" s="2"/>
      <c r="AFT995" s="2"/>
      <c r="AFU995" s="2"/>
      <c r="AFV995" s="2"/>
      <c r="AFW995" s="2"/>
      <c r="AFX995" s="2"/>
      <c r="AFY995" s="2"/>
      <c r="AFZ995" s="2"/>
      <c r="AGA995" s="2"/>
      <c r="AGB995" s="2"/>
      <c r="AGC995" s="2"/>
      <c r="AGD995" s="2"/>
      <c r="AGE995" s="2"/>
      <c r="AGF995" s="2"/>
      <c r="AGG995" s="2"/>
      <c r="AGH995" s="2"/>
      <c r="AGI995" s="2"/>
      <c r="AGJ995" s="2"/>
      <c r="AGK995" s="2"/>
      <c r="AGL995" s="2"/>
      <c r="AGM995" s="2"/>
      <c r="AGN995" s="2"/>
      <c r="AGO995" s="2"/>
      <c r="AGP995" s="2"/>
      <c r="AGQ995" s="2"/>
      <c r="AGR995" s="2"/>
      <c r="AGS995" s="2"/>
      <c r="AGT995" s="2"/>
      <c r="AGU995" s="2"/>
      <c r="AGV995" s="2"/>
      <c r="AGW995" s="2"/>
      <c r="AGX995" s="2"/>
      <c r="AGY995" s="2"/>
      <c r="AGZ995" s="2"/>
      <c r="AHA995" s="2"/>
      <c r="AHB995" s="2"/>
      <c r="AHC995" s="2"/>
      <c r="AHD995" s="2"/>
      <c r="AHE995" s="2"/>
      <c r="AHF995" s="2"/>
      <c r="AHG995" s="2"/>
      <c r="AHH995" s="2"/>
      <c r="AHI995" s="2"/>
      <c r="AHJ995" s="2"/>
      <c r="AHK995" s="2"/>
      <c r="AHL995" s="2"/>
      <c r="AHM995" s="2"/>
      <c r="AHN995" s="2"/>
      <c r="AHO995" s="2"/>
      <c r="AHP995" s="2"/>
      <c r="AHQ995" s="2"/>
      <c r="AHR995" s="2"/>
      <c r="AHS995" s="2"/>
      <c r="AHT995" s="2"/>
      <c r="AHU995" s="2"/>
      <c r="AHV995" s="2"/>
      <c r="AHW995" s="2"/>
      <c r="AHX995" s="2"/>
      <c r="AHY995" s="2"/>
      <c r="AHZ995" s="2"/>
      <c r="AIA995" s="2"/>
      <c r="AIB995" s="2"/>
      <c r="AIC995" s="2"/>
      <c r="AID995" s="2"/>
      <c r="AIE995" s="2"/>
      <c r="AIF995" s="2"/>
      <c r="AIG995" s="2"/>
      <c r="AIH995" s="2"/>
      <c r="AII995" s="2"/>
      <c r="AIJ995" s="2"/>
      <c r="AIK995" s="2"/>
      <c r="AIL995" s="2"/>
      <c r="AIM995" s="2"/>
      <c r="AIN995" s="2"/>
      <c r="AIO995" s="2"/>
      <c r="AIP995" s="2"/>
      <c r="AIQ995" s="2"/>
      <c r="AIR995" s="2"/>
      <c r="AIS995" s="2"/>
      <c r="AIT995" s="2"/>
      <c r="AIU995" s="2"/>
      <c r="AIV995" s="2"/>
      <c r="AIW995" s="2"/>
      <c r="AIX995" s="2"/>
      <c r="AIY995" s="2"/>
      <c r="AIZ995" s="2"/>
      <c r="AJA995" s="2"/>
      <c r="AJB995" s="2"/>
      <c r="AJC995" s="2"/>
      <c r="AJD995" s="2"/>
      <c r="AJE995" s="2"/>
      <c r="AJF995" s="2"/>
      <c r="AJG995" s="2"/>
      <c r="AJH995" s="2"/>
      <c r="AJI995" s="2"/>
      <c r="AJJ995" s="2"/>
      <c r="AJK995" s="2"/>
      <c r="AJL995" s="2"/>
      <c r="AJM995" s="2"/>
      <c r="AJN995" s="2"/>
      <c r="AJO995" s="2"/>
      <c r="AJP995" s="2"/>
      <c r="AJQ995" s="2"/>
      <c r="AJR995" s="2"/>
      <c r="AJS995" s="2"/>
      <c r="AJT995" s="2"/>
      <c r="AJU995" s="2"/>
      <c r="AJV995" s="2"/>
      <c r="AJW995" s="2"/>
      <c r="AJX995" s="2"/>
      <c r="AJY995" s="2"/>
      <c r="AJZ995" s="2"/>
      <c r="AKA995" s="2"/>
      <c r="AKB995" s="2"/>
      <c r="AKC995" s="2"/>
      <c r="AKD995" s="2"/>
      <c r="AKE995" s="2"/>
      <c r="AKF995" s="2"/>
      <c r="AKG995" s="2"/>
      <c r="AKH995" s="2"/>
      <c r="AKI995" s="2"/>
      <c r="AKJ995" s="2"/>
      <c r="AKK995" s="2"/>
      <c r="AKL995" s="2"/>
      <c r="AKM995" s="2"/>
      <c r="AKN995" s="2"/>
      <c r="AKO995" s="2"/>
      <c r="AKP995" s="2"/>
      <c r="AKQ995" s="2"/>
      <c r="AKR995" s="2"/>
      <c r="AKS995" s="2"/>
      <c r="AKT995" s="2"/>
      <c r="AKU995" s="2"/>
      <c r="AKV995" s="2"/>
      <c r="AKW995" s="2"/>
      <c r="AKX995" s="2"/>
      <c r="AKY995" s="2"/>
      <c r="AKZ995" s="2"/>
      <c r="ALA995" s="2"/>
      <c r="ALB995" s="2"/>
      <c r="ALC995" s="2"/>
      <c r="ALD995" s="2"/>
      <c r="ALE995" s="2"/>
      <c r="ALF995" s="2"/>
      <c r="ALG995" s="2"/>
      <c r="ALH995" s="2"/>
      <c r="ALI995" s="2"/>
      <c r="ALJ995" s="2"/>
      <c r="ALK995" s="2"/>
      <c r="ALL995" s="2"/>
      <c r="ALM995" s="2"/>
      <c r="ALN995" s="2"/>
      <c r="ALO995" s="2"/>
      <c r="ALP995" s="2"/>
      <c r="ALQ995" s="2"/>
      <c r="ALR995" s="2"/>
      <c r="ALS995" s="2"/>
      <c r="ALT995" s="2"/>
      <c r="ALU995" s="2"/>
      <c r="ALV995" s="2"/>
      <c r="ALW995" s="2"/>
      <c r="ALX995" s="2"/>
      <c r="ALY995" s="2"/>
      <c r="ALZ995" s="2"/>
      <c r="AMA995" s="2"/>
      <c r="AMB995" s="2"/>
      <c r="AMC995" s="2"/>
      <c r="AMD995" s="2"/>
      <c r="AME995" s="2"/>
      <c r="AMF995" s="2"/>
      <c r="AMG995" s="2"/>
      <c r="AMH995" s="2"/>
      <c r="AMI995" s="2"/>
      <c r="AMJ995" s="2"/>
    </row>
    <row r="996" s="1" customFormat="1" ht="27.75" customHeight="1" spans="1:102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  <c r="KE996" s="2"/>
      <c r="KF996" s="2"/>
      <c r="KG996" s="2"/>
      <c r="KH996" s="2"/>
      <c r="KI996" s="2"/>
      <c r="KJ996" s="2"/>
      <c r="KK996" s="2"/>
      <c r="KL996" s="2"/>
      <c r="KM996" s="2"/>
      <c r="KN996" s="2"/>
      <c r="KO996" s="2"/>
      <c r="KP996" s="2"/>
      <c r="KQ996" s="2"/>
      <c r="KR996" s="2"/>
      <c r="KS996" s="2"/>
      <c r="KT996" s="2"/>
      <c r="KU996" s="2"/>
      <c r="KV996" s="2"/>
      <c r="KW996" s="2"/>
      <c r="KX996" s="2"/>
      <c r="KY996" s="2"/>
      <c r="KZ996" s="2"/>
      <c r="LA996" s="2"/>
      <c r="LB996" s="2"/>
      <c r="LC996" s="2"/>
      <c r="LD996" s="2"/>
      <c r="LE996" s="2"/>
      <c r="LF996" s="2"/>
      <c r="LG996" s="2"/>
      <c r="LH996" s="2"/>
      <c r="LI996" s="2"/>
      <c r="LJ996" s="2"/>
      <c r="LK996" s="2"/>
      <c r="LL996" s="2"/>
      <c r="LM996" s="2"/>
      <c r="LN996" s="2"/>
      <c r="LO996" s="2"/>
      <c r="LP996" s="2"/>
      <c r="LQ996" s="2"/>
      <c r="LR996" s="2"/>
      <c r="LS996" s="2"/>
      <c r="LT996" s="2"/>
      <c r="LU996" s="2"/>
      <c r="LV996" s="2"/>
      <c r="LW996" s="2"/>
      <c r="LX996" s="2"/>
      <c r="LY996" s="2"/>
      <c r="LZ996" s="2"/>
      <c r="MA996" s="2"/>
      <c r="MB996" s="2"/>
      <c r="MC996" s="2"/>
      <c r="MD996" s="2"/>
      <c r="ME996" s="2"/>
      <c r="MF996" s="2"/>
      <c r="MG996" s="2"/>
      <c r="MH996" s="2"/>
      <c r="MI996" s="2"/>
      <c r="MJ996" s="2"/>
      <c r="MK996" s="2"/>
      <c r="ML996" s="2"/>
      <c r="MM996" s="2"/>
      <c r="MN996" s="2"/>
      <c r="MO996" s="2"/>
      <c r="MP996" s="2"/>
      <c r="MQ996" s="2"/>
      <c r="MR996" s="2"/>
      <c r="MS996" s="2"/>
      <c r="MT996" s="2"/>
      <c r="MU996" s="2"/>
      <c r="MV996" s="2"/>
      <c r="MW996" s="2"/>
      <c r="MX996" s="2"/>
      <c r="MY996" s="2"/>
      <c r="MZ996" s="2"/>
      <c r="NA996" s="2"/>
      <c r="NB996" s="2"/>
      <c r="NC996" s="2"/>
      <c r="ND996" s="2"/>
      <c r="NE996" s="2"/>
      <c r="NF996" s="2"/>
      <c r="NG996" s="2"/>
      <c r="NH996" s="2"/>
      <c r="NI996" s="2"/>
      <c r="NJ996" s="2"/>
      <c r="NK996" s="2"/>
      <c r="NL996" s="2"/>
      <c r="NM996" s="2"/>
      <c r="NN996" s="2"/>
      <c r="NO996" s="2"/>
      <c r="NP996" s="2"/>
      <c r="NQ996" s="2"/>
      <c r="NR996" s="2"/>
      <c r="NS996" s="2"/>
      <c r="NT996" s="2"/>
      <c r="NU996" s="2"/>
      <c r="NV996" s="2"/>
      <c r="NW996" s="2"/>
      <c r="NX996" s="2"/>
      <c r="NY996" s="2"/>
      <c r="NZ996" s="2"/>
      <c r="OA996" s="2"/>
      <c r="OB996" s="2"/>
      <c r="OC996" s="2"/>
      <c r="OD996" s="2"/>
      <c r="OE996" s="2"/>
      <c r="OF996" s="2"/>
      <c r="OG996" s="2"/>
      <c r="OH996" s="2"/>
      <c r="OI996" s="2"/>
      <c r="OJ996" s="2"/>
      <c r="OK996" s="2"/>
      <c r="OL996" s="2"/>
      <c r="OM996" s="2"/>
      <c r="ON996" s="2"/>
      <c r="OO996" s="2"/>
      <c r="OP996" s="2"/>
      <c r="OQ996" s="2"/>
      <c r="OR996" s="2"/>
      <c r="OS996" s="2"/>
      <c r="OT996" s="2"/>
      <c r="OU996" s="2"/>
      <c r="OV996" s="2"/>
      <c r="OW996" s="2"/>
      <c r="OX996" s="2"/>
      <c r="OY996" s="2"/>
      <c r="OZ996" s="2"/>
      <c r="PA996" s="2"/>
      <c r="PB996" s="2"/>
      <c r="PC996" s="2"/>
      <c r="PD996" s="2"/>
      <c r="PE996" s="2"/>
      <c r="PF996" s="2"/>
      <c r="PG996" s="2"/>
      <c r="PH996" s="2"/>
      <c r="PI996" s="2"/>
      <c r="PJ996" s="2"/>
      <c r="PK996" s="2"/>
      <c r="PL996" s="2"/>
      <c r="PM996" s="2"/>
      <c r="PN996" s="2"/>
      <c r="PO996" s="2"/>
      <c r="PP996" s="2"/>
      <c r="PQ996" s="2"/>
      <c r="PR996" s="2"/>
      <c r="PS996" s="2"/>
      <c r="PT996" s="2"/>
      <c r="PU996" s="2"/>
      <c r="PV996" s="2"/>
      <c r="PW996" s="2"/>
      <c r="PX996" s="2"/>
      <c r="PY996" s="2"/>
      <c r="PZ996" s="2"/>
      <c r="QA996" s="2"/>
      <c r="QB996" s="2"/>
      <c r="QC996" s="2"/>
      <c r="QD996" s="2"/>
      <c r="QE996" s="2"/>
      <c r="QF996" s="2"/>
      <c r="QG996" s="2"/>
      <c r="QH996" s="2"/>
      <c r="QI996" s="2"/>
      <c r="QJ996" s="2"/>
      <c r="QK996" s="2"/>
      <c r="QL996" s="2"/>
      <c r="QM996" s="2"/>
      <c r="QN996" s="2"/>
      <c r="QO996" s="2"/>
      <c r="QP996" s="2"/>
      <c r="QQ996" s="2"/>
      <c r="QR996" s="2"/>
      <c r="QS996" s="2"/>
      <c r="QT996" s="2"/>
      <c r="QU996" s="2"/>
      <c r="QV996" s="2"/>
      <c r="QW996" s="2"/>
      <c r="QX996" s="2"/>
      <c r="QY996" s="2"/>
      <c r="QZ996" s="2"/>
      <c r="RA996" s="2"/>
      <c r="RB996" s="2"/>
      <c r="RC996" s="2"/>
      <c r="RD996" s="2"/>
      <c r="RE996" s="2"/>
      <c r="RF996" s="2"/>
      <c r="RG996" s="2"/>
      <c r="RH996" s="2"/>
      <c r="RI996" s="2"/>
      <c r="RJ996" s="2"/>
      <c r="RK996" s="2"/>
      <c r="RL996" s="2"/>
      <c r="RM996" s="2"/>
      <c r="RN996" s="2"/>
      <c r="RO996" s="2"/>
      <c r="RP996" s="2"/>
      <c r="RQ996" s="2"/>
      <c r="RR996" s="2"/>
      <c r="RS996" s="2"/>
      <c r="RT996" s="2"/>
      <c r="RU996" s="2"/>
      <c r="RV996" s="2"/>
      <c r="RW996" s="2"/>
      <c r="RX996" s="2"/>
      <c r="RY996" s="2"/>
      <c r="RZ996" s="2"/>
      <c r="SA996" s="2"/>
      <c r="SB996" s="2"/>
      <c r="SC996" s="2"/>
      <c r="SD996" s="2"/>
      <c r="SE996" s="2"/>
      <c r="SF996" s="2"/>
      <c r="SG996" s="2"/>
      <c r="SH996" s="2"/>
      <c r="SI996" s="2"/>
      <c r="SJ996" s="2"/>
      <c r="SK996" s="2"/>
      <c r="SL996" s="2"/>
      <c r="SM996" s="2"/>
      <c r="SN996" s="2"/>
      <c r="SO996" s="2"/>
      <c r="SP996" s="2"/>
      <c r="SQ996" s="2"/>
      <c r="SR996" s="2"/>
      <c r="SS996" s="2"/>
      <c r="ST996" s="2"/>
      <c r="SU996" s="2"/>
      <c r="SV996" s="2"/>
      <c r="SW996" s="2"/>
      <c r="SX996" s="2"/>
      <c r="SY996" s="2"/>
      <c r="SZ996" s="2"/>
      <c r="TA996" s="2"/>
      <c r="TB996" s="2"/>
      <c r="TC996" s="2"/>
      <c r="TD996" s="2"/>
      <c r="TE996" s="2"/>
      <c r="TF996" s="2"/>
      <c r="TG996" s="2"/>
      <c r="TH996" s="2"/>
      <c r="TI996" s="2"/>
      <c r="TJ996" s="2"/>
      <c r="TK996" s="2"/>
      <c r="TL996" s="2"/>
      <c r="TM996" s="2"/>
      <c r="TN996" s="2"/>
      <c r="TO996" s="2"/>
      <c r="TP996" s="2"/>
      <c r="TQ996" s="2"/>
      <c r="TR996" s="2"/>
      <c r="TS996" s="2"/>
      <c r="TT996" s="2"/>
      <c r="TU996" s="2"/>
      <c r="TV996" s="2"/>
      <c r="TW996" s="2"/>
      <c r="TX996" s="2"/>
      <c r="TY996" s="2"/>
      <c r="TZ996" s="2"/>
      <c r="UA996" s="2"/>
      <c r="UB996" s="2"/>
      <c r="UC996" s="2"/>
      <c r="UD996" s="2"/>
      <c r="UE996" s="2"/>
      <c r="UF996" s="2"/>
      <c r="UG996" s="2"/>
      <c r="UH996" s="2"/>
      <c r="UI996" s="2"/>
      <c r="UJ996" s="2"/>
      <c r="UK996" s="2"/>
      <c r="UL996" s="2"/>
      <c r="UM996" s="2"/>
      <c r="UN996" s="2"/>
      <c r="UO996" s="2"/>
      <c r="UP996" s="2"/>
      <c r="UQ996" s="2"/>
      <c r="UR996" s="2"/>
      <c r="US996" s="2"/>
      <c r="UT996" s="2"/>
      <c r="UU996" s="2"/>
      <c r="UV996" s="2"/>
      <c r="UW996" s="2"/>
      <c r="UX996" s="2"/>
      <c r="UY996" s="2"/>
      <c r="UZ996" s="2"/>
      <c r="VA996" s="2"/>
      <c r="VB996" s="2"/>
      <c r="VC996" s="2"/>
      <c r="VD996" s="2"/>
      <c r="VE996" s="2"/>
      <c r="VF996" s="2"/>
      <c r="VG996" s="2"/>
      <c r="VH996" s="2"/>
      <c r="VI996" s="2"/>
      <c r="VJ996" s="2"/>
      <c r="VK996" s="2"/>
      <c r="VL996" s="2"/>
      <c r="VM996" s="2"/>
      <c r="VN996" s="2"/>
      <c r="VO996" s="2"/>
      <c r="VP996" s="2"/>
      <c r="VQ996" s="2"/>
      <c r="VR996" s="2"/>
      <c r="VS996" s="2"/>
      <c r="VT996" s="2"/>
      <c r="VU996" s="2"/>
      <c r="VV996" s="2"/>
      <c r="VW996" s="2"/>
      <c r="VX996" s="2"/>
      <c r="VY996" s="2"/>
      <c r="VZ996" s="2"/>
      <c r="WA996" s="2"/>
      <c r="WB996" s="2"/>
      <c r="WC996" s="2"/>
      <c r="WD996" s="2"/>
      <c r="WE996" s="2"/>
      <c r="WF996" s="2"/>
      <c r="WG996" s="2"/>
      <c r="WH996" s="2"/>
      <c r="WI996" s="2"/>
      <c r="WJ996" s="2"/>
      <c r="WK996" s="2"/>
      <c r="WL996" s="2"/>
      <c r="WM996" s="2"/>
      <c r="WN996" s="2"/>
      <c r="WO996" s="2"/>
      <c r="WP996" s="2"/>
      <c r="WQ996" s="2"/>
      <c r="WR996" s="2"/>
      <c r="WS996" s="2"/>
      <c r="WT996" s="2"/>
      <c r="WU996" s="2"/>
      <c r="WV996" s="2"/>
      <c r="WW996" s="2"/>
      <c r="WX996" s="2"/>
      <c r="WY996" s="2"/>
      <c r="WZ996" s="2"/>
      <c r="XA996" s="2"/>
      <c r="XB996" s="2"/>
      <c r="XC996" s="2"/>
      <c r="XD996" s="2"/>
      <c r="XE996" s="2"/>
      <c r="XF996" s="2"/>
      <c r="XG996" s="2"/>
      <c r="XH996" s="2"/>
      <c r="XI996" s="2"/>
      <c r="XJ996" s="2"/>
      <c r="XK996" s="2"/>
      <c r="XL996" s="2"/>
      <c r="XM996" s="2"/>
      <c r="XN996" s="2"/>
      <c r="XO996" s="2"/>
      <c r="XP996" s="2"/>
      <c r="XQ996" s="2"/>
      <c r="XR996" s="2"/>
      <c r="XS996" s="2"/>
      <c r="XT996" s="2"/>
      <c r="XU996" s="2"/>
      <c r="XV996" s="2"/>
      <c r="XW996" s="2"/>
      <c r="XX996" s="2"/>
      <c r="XY996" s="2"/>
      <c r="XZ996" s="2"/>
      <c r="YA996" s="2"/>
      <c r="YB996" s="2"/>
      <c r="YC996" s="2"/>
      <c r="YD996" s="2"/>
      <c r="YE996" s="2"/>
      <c r="YF996" s="2"/>
      <c r="YG996" s="2"/>
      <c r="YH996" s="2"/>
      <c r="YI996" s="2"/>
      <c r="YJ996" s="2"/>
      <c r="YK996" s="2"/>
      <c r="YL996" s="2"/>
      <c r="YM996" s="2"/>
      <c r="YN996" s="2"/>
      <c r="YO996" s="2"/>
      <c r="YP996" s="2"/>
      <c r="YQ996" s="2"/>
      <c r="YR996" s="2"/>
      <c r="YS996" s="2"/>
      <c r="YT996" s="2"/>
      <c r="YU996" s="2"/>
      <c r="YV996" s="2"/>
      <c r="YW996" s="2"/>
      <c r="YX996" s="2"/>
      <c r="YY996" s="2"/>
      <c r="YZ996" s="2"/>
      <c r="ZA996" s="2"/>
      <c r="ZB996" s="2"/>
      <c r="ZC996" s="2"/>
      <c r="ZD996" s="2"/>
      <c r="ZE996" s="2"/>
      <c r="ZF996" s="2"/>
      <c r="ZG996" s="2"/>
      <c r="ZH996" s="2"/>
      <c r="ZI996" s="2"/>
      <c r="ZJ996" s="2"/>
      <c r="ZK996" s="2"/>
      <c r="ZL996" s="2"/>
      <c r="ZM996" s="2"/>
      <c r="ZN996" s="2"/>
      <c r="ZO996" s="2"/>
      <c r="ZP996" s="2"/>
      <c r="ZQ996" s="2"/>
      <c r="ZR996" s="2"/>
      <c r="ZS996" s="2"/>
      <c r="ZT996" s="2"/>
      <c r="ZU996" s="2"/>
      <c r="ZV996" s="2"/>
      <c r="ZW996" s="2"/>
      <c r="ZX996" s="2"/>
      <c r="ZY996" s="2"/>
      <c r="ZZ996" s="2"/>
      <c r="AAA996" s="2"/>
      <c r="AAB996" s="2"/>
      <c r="AAC996" s="2"/>
      <c r="AAD996" s="2"/>
      <c r="AAE996" s="2"/>
      <c r="AAF996" s="2"/>
      <c r="AAG996" s="2"/>
      <c r="AAH996" s="2"/>
      <c r="AAI996" s="2"/>
      <c r="AAJ996" s="2"/>
      <c r="AAK996" s="2"/>
      <c r="AAL996" s="2"/>
      <c r="AAM996" s="2"/>
      <c r="AAN996" s="2"/>
      <c r="AAO996" s="2"/>
      <c r="AAP996" s="2"/>
      <c r="AAQ996" s="2"/>
      <c r="AAR996" s="2"/>
      <c r="AAS996" s="2"/>
      <c r="AAT996" s="2"/>
      <c r="AAU996" s="2"/>
      <c r="AAV996" s="2"/>
      <c r="AAW996" s="2"/>
      <c r="AAX996" s="2"/>
      <c r="AAY996" s="2"/>
      <c r="AAZ996" s="2"/>
      <c r="ABA996" s="2"/>
      <c r="ABB996" s="2"/>
      <c r="ABC996" s="2"/>
      <c r="ABD996" s="2"/>
      <c r="ABE996" s="2"/>
      <c r="ABF996" s="2"/>
      <c r="ABG996" s="2"/>
      <c r="ABH996" s="2"/>
      <c r="ABI996" s="2"/>
      <c r="ABJ996" s="2"/>
      <c r="ABK996" s="2"/>
      <c r="ABL996" s="2"/>
      <c r="ABM996" s="2"/>
      <c r="ABN996" s="2"/>
      <c r="ABO996" s="2"/>
      <c r="ABP996" s="2"/>
      <c r="ABQ996" s="2"/>
      <c r="ABR996" s="2"/>
      <c r="ABS996" s="2"/>
      <c r="ABT996" s="2"/>
      <c r="ABU996" s="2"/>
      <c r="ABV996" s="2"/>
      <c r="ABW996" s="2"/>
      <c r="ABX996" s="2"/>
      <c r="ABY996" s="2"/>
      <c r="ABZ996" s="2"/>
      <c r="ACA996" s="2"/>
      <c r="ACB996" s="2"/>
      <c r="ACC996" s="2"/>
      <c r="ACD996" s="2"/>
      <c r="ACE996" s="2"/>
      <c r="ACF996" s="2"/>
      <c r="ACG996" s="2"/>
      <c r="ACH996" s="2"/>
      <c r="ACI996" s="2"/>
      <c r="ACJ996" s="2"/>
      <c r="ACK996" s="2"/>
      <c r="ACL996" s="2"/>
      <c r="ACM996" s="2"/>
      <c r="ACN996" s="2"/>
      <c r="ACO996" s="2"/>
      <c r="ACP996" s="2"/>
      <c r="ACQ996" s="2"/>
      <c r="ACR996" s="2"/>
      <c r="ACS996" s="2"/>
      <c r="ACT996" s="2"/>
      <c r="ACU996" s="2"/>
      <c r="ACV996" s="2"/>
      <c r="ACW996" s="2"/>
      <c r="ACX996" s="2"/>
      <c r="ACY996" s="2"/>
      <c r="ACZ996" s="2"/>
      <c r="ADA996" s="2"/>
      <c r="ADB996" s="2"/>
      <c r="ADC996" s="2"/>
      <c r="ADD996" s="2"/>
      <c r="ADE996" s="2"/>
      <c r="ADF996" s="2"/>
      <c r="ADG996" s="2"/>
      <c r="ADH996" s="2"/>
      <c r="ADI996" s="2"/>
      <c r="ADJ996" s="2"/>
      <c r="ADK996" s="2"/>
      <c r="ADL996" s="2"/>
      <c r="ADM996" s="2"/>
      <c r="ADN996" s="2"/>
      <c r="ADO996" s="2"/>
      <c r="ADP996" s="2"/>
      <c r="ADQ996" s="2"/>
      <c r="ADR996" s="2"/>
      <c r="ADS996" s="2"/>
      <c r="ADT996" s="2"/>
      <c r="ADU996" s="2"/>
      <c r="ADV996" s="2"/>
      <c r="ADW996" s="2"/>
      <c r="ADX996" s="2"/>
      <c r="ADY996" s="2"/>
      <c r="ADZ996" s="2"/>
      <c r="AEA996" s="2"/>
      <c r="AEB996" s="2"/>
      <c r="AEC996" s="2"/>
      <c r="AED996" s="2"/>
      <c r="AEE996" s="2"/>
      <c r="AEF996" s="2"/>
      <c r="AEG996" s="2"/>
      <c r="AEH996" s="2"/>
      <c r="AEI996" s="2"/>
      <c r="AEJ996" s="2"/>
      <c r="AEK996" s="2"/>
      <c r="AEL996" s="2"/>
      <c r="AEM996" s="2"/>
      <c r="AEN996" s="2"/>
      <c r="AEO996" s="2"/>
      <c r="AEP996" s="2"/>
      <c r="AEQ996" s="2"/>
      <c r="AER996" s="2"/>
      <c r="AES996" s="2"/>
      <c r="AET996" s="2"/>
      <c r="AEU996" s="2"/>
      <c r="AEV996" s="2"/>
      <c r="AEW996" s="2"/>
      <c r="AEX996" s="2"/>
      <c r="AEY996" s="2"/>
      <c r="AEZ996" s="2"/>
      <c r="AFA996" s="2"/>
      <c r="AFB996" s="2"/>
      <c r="AFC996" s="2"/>
      <c r="AFD996" s="2"/>
      <c r="AFE996" s="2"/>
      <c r="AFF996" s="2"/>
      <c r="AFG996" s="2"/>
      <c r="AFH996" s="2"/>
      <c r="AFI996" s="2"/>
      <c r="AFJ996" s="2"/>
      <c r="AFK996" s="2"/>
      <c r="AFL996" s="2"/>
      <c r="AFM996" s="2"/>
      <c r="AFN996" s="2"/>
      <c r="AFO996" s="2"/>
      <c r="AFP996" s="2"/>
      <c r="AFQ996" s="2"/>
      <c r="AFR996" s="2"/>
      <c r="AFS996" s="2"/>
      <c r="AFT996" s="2"/>
      <c r="AFU996" s="2"/>
      <c r="AFV996" s="2"/>
      <c r="AFW996" s="2"/>
      <c r="AFX996" s="2"/>
      <c r="AFY996" s="2"/>
      <c r="AFZ996" s="2"/>
      <c r="AGA996" s="2"/>
      <c r="AGB996" s="2"/>
      <c r="AGC996" s="2"/>
      <c r="AGD996" s="2"/>
      <c r="AGE996" s="2"/>
      <c r="AGF996" s="2"/>
      <c r="AGG996" s="2"/>
      <c r="AGH996" s="2"/>
      <c r="AGI996" s="2"/>
      <c r="AGJ996" s="2"/>
      <c r="AGK996" s="2"/>
      <c r="AGL996" s="2"/>
      <c r="AGM996" s="2"/>
      <c r="AGN996" s="2"/>
      <c r="AGO996" s="2"/>
      <c r="AGP996" s="2"/>
      <c r="AGQ996" s="2"/>
      <c r="AGR996" s="2"/>
      <c r="AGS996" s="2"/>
      <c r="AGT996" s="2"/>
      <c r="AGU996" s="2"/>
      <c r="AGV996" s="2"/>
      <c r="AGW996" s="2"/>
      <c r="AGX996" s="2"/>
      <c r="AGY996" s="2"/>
      <c r="AGZ996" s="2"/>
      <c r="AHA996" s="2"/>
      <c r="AHB996" s="2"/>
      <c r="AHC996" s="2"/>
      <c r="AHD996" s="2"/>
      <c r="AHE996" s="2"/>
      <c r="AHF996" s="2"/>
      <c r="AHG996" s="2"/>
      <c r="AHH996" s="2"/>
      <c r="AHI996" s="2"/>
      <c r="AHJ996" s="2"/>
      <c r="AHK996" s="2"/>
      <c r="AHL996" s="2"/>
      <c r="AHM996" s="2"/>
      <c r="AHN996" s="2"/>
      <c r="AHO996" s="2"/>
      <c r="AHP996" s="2"/>
      <c r="AHQ996" s="2"/>
      <c r="AHR996" s="2"/>
      <c r="AHS996" s="2"/>
      <c r="AHT996" s="2"/>
      <c r="AHU996" s="2"/>
      <c r="AHV996" s="2"/>
      <c r="AHW996" s="2"/>
      <c r="AHX996" s="2"/>
      <c r="AHY996" s="2"/>
      <c r="AHZ996" s="2"/>
      <c r="AIA996" s="2"/>
      <c r="AIB996" s="2"/>
      <c r="AIC996" s="2"/>
      <c r="AID996" s="2"/>
      <c r="AIE996" s="2"/>
      <c r="AIF996" s="2"/>
      <c r="AIG996" s="2"/>
      <c r="AIH996" s="2"/>
      <c r="AII996" s="2"/>
      <c r="AIJ996" s="2"/>
      <c r="AIK996" s="2"/>
      <c r="AIL996" s="2"/>
      <c r="AIM996" s="2"/>
      <c r="AIN996" s="2"/>
      <c r="AIO996" s="2"/>
      <c r="AIP996" s="2"/>
      <c r="AIQ996" s="2"/>
      <c r="AIR996" s="2"/>
      <c r="AIS996" s="2"/>
      <c r="AIT996" s="2"/>
      <c r="AIU996" s="2"/>
      <c r="AIV996" s="2"/>
      <c r="AIW996" s="2"/>
      <c r="AIX996" s="2"/>
      <c r="AIY996" s="2"/>
      <c r="AIZ996" s="2"/>
      <c r="AJA996" s="2"/>
      <c r="AJB996" s="2"/>
      <c r="AJC996" s="2"/>
      <c r="AJD996" s="2"/>
      <c r="AJE996" s="2"/>
      <c r="AJF996" s="2"/>
      <c r="AJG996" s="2"/>
      <c r="AJH996" s="2"/>
      <c r="AJI996" s="2"/>
      <c r="AJJ996" s="2"/>
      <c r="AJK996" s="2"/>
      <c r="AJL996" s="2"/>
      <c r="AJM996" s="2"/>
      <c r="AJN996" s="2"/>
      <c r="AJO996" s="2"/>
      <c r="AJP996" s="2"/>
      <c r="AJQ996" s="2"/>
      <c r="AJR996" s="2"/>
      <c r="AJS996" s="2"/>
      <c r="AJT996" s="2"/>
      <c r="AJU996" s="2"/>
      <c r="AJV996" s="2"/>
      <c r="AJW996" s="2"/>
      <c r="AJX996" s="2"/>
      <c r="AJY996" s="2"/>
      <c r="AJZ996" s="2"/>
      <c r="AKA996" s="2"/>
      <c r="AKB996" s="2"/>
      <c r="AKC996" s="2"/>
      <c r="AKD996" s="2"/>
      <c r="AKE996" s="2"/>
      <c r="AKF996" s="2"/>
      <c r="AKG996" s="2"/>
      <c r="AKH996" s="2"/>
      <c r="AKI996" s="2"/>
      <c r="AKJ996" s="2"/>
      <c r="AKK996" s="2"/>
      <c r="AKL996" s="2"/>
      <c r="AKM996" s="2"/>
      <c r="AKN996" s="2"/>
      <c r="AKO996" s="2"/>
      <c r="AKP996" s="2"/>
      <c r="AKQ996" s="2"/>
      <c r="AKR996" s="2"/>
      <c r="AKS996" s="2"/>
      <c r="AKT996" s="2"/>
      <c r="AKU996" s="2"/>
      <c r="AKV996" s="2"/>
      <c r="AKW996" s="2"/>
      <c r="AKX996" s="2"/>
      <c r="AKY996" s="2"/>
      <c r="AKZ996" s="2"/>
      <c r="ALA996" s="2"/>
      <c r="ALB996" s="2"/>
      <c r="ALC996" s="2"/>
      <c r="ALD996" s="2"/>
      <c r="ALE996" s="2"/>
      <c r="ALF996" s="2"/>
      <c r="ALG996" s="2"/>
      <c r="ALH996" s="2"/>
      <c r="ALI996" s="2"/>
      <c r="ALJ996" s="2"/>
      <c r="ALK996" s="2"/>
      <c r="ALL996" s="2"/>
      <c r="ALM996" s="2"/>
      <c r="ALN996" s="2"/>
      <c r="ALO996" s="2"/>
      <c r="ALP996" s="2"/>
      <c r="ALQ996" s="2"/>
      <c r="ALR996" s="2"/>
      <c r="ALS996" s="2"/>
      <c r="ALT996" s="2"/>
      <c r="ALU996" s="2"/>
      <c r="ALV996" s="2"/>
      <c r="ALW996" s="2"/>
      <c r="ALX996" s="2"/>
      <c r="ALY996" s="2"/>
      <c r="ALZ996" s="2"/>
      <c r="AMA996" s="2"/>
      <c r="AMB996" s="2"/>
      <c r="AMC996" s="2"/>
      <c r="AMD996" s="2"/>
      <c r="AME996" s="2"/>
      <c r="AMF996" s="2"/>
      <c r="AMG996" s="2"/>
      <c r="AMH996" s="2"/>
      <c r="AMI996" s="2"/>
      <c r="AMJ996" s="2"/>
    </row>
    <row r="997" s="1" customFormat="1" ht="27.75" customHeight="1" spans="1:102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K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  <c r="KY997" s="2"/>
      <c r="KZ997" s="2"/>
      <c r="LA997" s="2"/>
      <c r="LB997" s="2"/>
      <c r="LC997" s="2"/>
      <c r="LD997" s="2"/>
      <c r="LE997" s="2"/>
      <c r="LF997" s="2"/>
      <c r="LG997" s="2"/>
      <c r="LH997" s="2"/>
      <c r="LI997" s="2"/>
      <c r="LJ997" s="2"/>
      <c r="LK997" s="2"/>
      <c r="LL997" s="2"/>
      <c r="LM997" s="2"/>
      <c r="LN997" s="2"/>
      <c r="LO997" s="2"/>
      <c r="LP997" s="2"/>
      <c r="LQ997" s="2"/>
      <c r="LR997" s="2"/>
      <c r="LS997" s="2"/>
      <c r="LT997" s="2"/>
      <c r="LU997" s="2"/>
      <c r="LV997" s="2"/>
      <c r="LW997" s="2"/>
      <c r="LX997" s="2"/>
      <c r="LY997" s="2"/>
      <c r="LZ997" s="2"/>
      <c r="MA997" s="2"/>
      <c r="MB997" s="2"/>
      <c r="MC997" s="2"/>
      <c r="MD997" s="2"/>
      <c r="ME997" s="2"/>
      <c r="MF997" s="2"/>
      <c r="MG997" s="2"/>
      <c r="MH997" s="2"/>
      <c r="MI997" s="2"/>
      <c r="MJ997" s="2"/>
      <c r="MK997" s="2"/>
      <c r="ML997" s="2"/>
      <c r="MM997" s="2"/>
      <c r="MN997" s="2"/>
      <c r="MO997" s="2"/>
      <c r="MP997" s="2"/>
      <c r="MQ997" s="2"/>
      <c r="MR997" s="2"/>
      <c r="MS997" s="2"/>
      <c r="MT997" s="2"/>
      <c r="MU997" s="2"/>
      <c r="MV997" s="2"/>
      <c r="MW997" s="2"/>
      <c r="MX997" s="2"/>
      <c r="MY997" s="2"/>
      <c r="MZ997" s="2"/>
      <c r="NA997" s="2"/>
      <c r="NB997" s="2"/>
      <c r="NC997" s="2"/>
      <c r="ND997" s="2"/>
      <c r="NE997" s="2"/>
      <c r="NF997" s="2"/>
      <c r="NG997" s="2"/>
      <c r="NH997" s="2"/>
      <c r="NI997" s="2"/>
      <c r="NJ997" s="2"/>
      <c r="NK997" s="2"/>
      <c r="NL997" s="2"/>
      <c r="NM997" s="2"/>
      <c r="NN997" s="2"/>
      <c r="NO997" s="2"/>
      <c r="NP997" s="2"/>
      <c r="NQ997" s="2"/>
      <c r="NR997" s="2"/>
      <c r="NS997" s="2"/>
      <c r="NT997" s="2"/>
      <c r="NU997" s="2"/>
      <c r="NV997" s="2"/>
      <c r="NW997" s="2"/>
      <c r="NX997" s="2"/>
      <c r="NY997" s="2"/>
      <c r="NZ997" s="2"/>
      <c r="OA997" s="2"/>
      <c r="OB997" s="2"/>
      <c r="OC997" s="2"/>
      <c r="OD997" s="2"/>
      <c r="OE997" s="2"/>
      <c r="OF997" s="2"/>
      <c r="OG997" s="2"/>
      <c r="OH997" s="2"/>
      <c r="OI997" s="2"/>
      <c r="OJ997" s="2"/>
      <c r="OK997" s="2"/>
      <c r="OL997" s="2"/>
      <c r="OM997" s="2"/>
      <c r="ON997" s="2"/>
      <c r="OO997" s="2"/>
      <c r="OP997" s="2"/>
      <c r="OQ997" s="2"/>
      <c r="OR997" s="2"/>
      <c r="OS997" s="2"/>
      <c r="OT997" s="2"/>
      <c r="OU997" s="2"/>
      <c r="OV997" s="2"/>
      <c r="OW997" s="2"/>
      <c r="OX997" s="2"/>
      <c r="OY997" s="2"/>
      <c r="OZ997" s="2"/>
      <c r="PA997" s="2"/>
      <c r="PB997" s="2"/>
      <c r="PC997" s="2"/>
      <c r="PD997" s="2"/>
      <c r="PE997" s="2"/>
      <c r="PF997" s="2"/>
      <c r="PG997" s="2"/>
      <c r="PH997" s="2"/>
      <c r="PI997" s="2"/>
      <c r="PJ997" s="2"/>
      <c r="PK997" s="2"/>
      <c r="PL997" s="2"/>
      <c r="PM997" s="2"/>
      <c r="PN997" s="2"/>
      <c r="PO997" s="2"/>
      <c r="PP997" s="2"/>
      <c r="PQ997" s="2"/>
      <c r="PR997" s="2"/>
      <c r="PS997" s="2"/>
      <c r="PT997" s="2"/>
      <c r="PU997" s="2"/>
      <c r="PV997" s="2"/>
      <c r="PW997" s="2"/>
      <c r="PX997" s="2"/>
      <c r="PY997" s="2"/>
      <c r="PZ997" s="2"/>
      <c r="QA997" s="2"/>
      <c r="QB997" s="2"/>
      <c r="QC997" s="2"/>
      <c r="QD997" s="2"/>
      <c r="QE997" s="2"/>
      <c r="QF997" s="2"/>
      <c r="QG997" s="2"/>
      <c r="QH997" s="2"/>
      <c r="QI997" s="2"/>
      <c r="QJ997" s="2"/>
      <c r="QK997" s="2"/>
      <c r="QL997" s="2"/>
      <c r="QM997" s="2"/>
      <c r="QN997" s="2"/>
      <c r="QO997" s="2"/>
      <c r="QP997" s="2"/>
      <c r="QQ997" s="2"/>
      <c r="QR997" s="2"/>
      <c r="QS997" s="2"/>
      <c r="QT997" s="2"/>
      <c r="QU997" s="2"/>
      <c r="QV997" s="2"/>
      <c r="QW997" s="2"/>
      <c r="QX997" s="2"/>
      <c r="QY997" s="2"/>
      <c r="QZ997" s="2"/>
      <c r="RA997" s="2"/>
      <c r="RB997" s="2"/>
      <c r="RC997" s="2"/>
      <c r="RD997" s="2"/>
      <c r="RE997" s="2"/>
      <c r="RF997" s="2"/>
      <c r="RG997" s="2"/>
      <c r="RH997" s="2"/>
      <c r="RI997" s="2"/>
      <c r="RJ997" s="2"/>
      <c r="RK997" s="2"/>
      <c r="RL997" s="2"/>
      <c r="RM997" s="2"/>
      <c r="RN997" s="2"/>
      <c r="RO997" s="2"/>
      <c r="RP997" s="2"/>
      <c r="RQ997" s="2"/>
      <c r="RR997" s="2"/>
      <c r="RS997" s="2"/>
      <c r="RT997" s="2"/>
      <c r="RU997" s="2"/>
      <c r="RV997" s="2"/>
      <c r="RW997" s="2"/>
      <c r="RX997" s="2"/>
      <c r="RY997" s="2"/>
      <c r="RZ997" s="2"/>
      <c r="SA997" s="2"/>
      <c r="SB997" s="2"/>
      <c r="SC997" s="2"/>
      <c r="SD997" s="2"/>
      <c r="SE997" s="2"/>
      <c r="SF997" s="2"/>
      <c r="SG997" s="2"/>
      <c r="SH997" s="2"/>
      <c r="SI997" s="2"/>
      <c r="SJ997" s="2"/>
      <c r="SK997" s="2"/>
      <c r="SL997" s="2"/>
      <c r="SM997" s="2"/>
      <c r="SN997" s="2"/>
      <c r="SO997" s="2"/>
      <c r="SP997" s="2"/>
      <c r="SQ997" s="2"/>
      <c r="SR997" s="2"/>
      <c r="SS997" s="2"/>
      <c r="ST997" s="2"/>
      <c r="SU997" s="2"/>
      <c r="SV997" s="2"/>
      <c r="SW997" s="2"/>
      <c r="SX997" s="2"/>
      <c r="SY997" s="2"/>
      <c r="SZ997" s="2"/>
      <c r="TA997" s="2"/>
      <c r="TB997" s="2"/>
      <c r="TC997" s="2"/>
      <c r="TD997" s="2"/>
      <c r="TE997" s="2"/>
      <c r="TF997" s="2"/>
      <c r="TG997" s="2"/>
      <c r="TH997" s="2"/>
      <c r="TI997" s="2"/>
      <c r="TJ997" s="2"/>
      <c r="TK997" s="2"/>
      <c r="TL997" s="2"/>
      <c r="TM997" s="2"/>
      <c r="TN997" s="2"/>
      <c r="TO997" s="2"/>
      <c r="TP997" s="2"/>
      <c r="TQ997" s="2"/>
      <c r="TR997" s="2"/>
      <c r="TS997" s="2"/>
      <c r="TT997" s="2"/>
      <c r="TU997" s="2"/>
      <c r="TV997" s="2"/>
      <c r="TW997" s="2"/>
      <c r="TX997" s="2"/>
      <c r="TY997" s="2"/>
      <c r="TZ997" s="2"/>
      <c r="UA997" s="2"/>
      <c r="UB997" s="2"/>
      <c r="UC997" s="2"/>
      <c r="UD997" s="2"/>
      <c r="UE997" s="2"/>
      <c r="UF997" s="2"/>
      <c r="UG997" s="2"/>
      <c r="UH997" s="2"/>
      <c r="UI997" s="2"/>
      <c r="UJ997" s="2"/>
      <c r="UK997" s="2"/>
      <c r="UL997" s="2"/>
      <c r="UM997" s="2"/>
      <c r="UN997" s="2"/>
      <c r="UO997" s="2"/>
      <c r="UP997" s="2"/>
      <c r="UQ997" s="2"/>
      <c r="UR997" s="2"/>
      <c r="US997" s="2"/>
      <c r="UT997" s="2"/>
      <c r="UU997" s="2"/>
      <c r="UV997" s="2"/>
      <c r="UW997" s="2"/>
      <c r="UX997" s="2"/>
      <c r="UY997" s="2"/>
      <c r="UZ997" s="2"/>
      <c r="VA997" s="2"/>
      <c r="VB997" s="2"/>
      <c r="VC997" s="2"/>
      <c r="VD997" s="2"/>
      <c r="VE997" s="2"/>
      <c r="VF997" s="2"/>
      <c r="VG997" s="2"/>
      <c r="VH997" s="2"/>
      <c r="VI997" s="2"/>
      <c r="VJ997" s="2"/>
      <c r="VK997" s="2"/>
      <c r="VL997" s="2"/>
      <c r="VM997" s="2"/>
      <c r="VN997" s="2"/>
      <c r="VO997" s="2"/>
      <c r="VP997" s="2"/>
      <c r="VQ997" s="2"/>
      <c r="VR997" s="2"/>
      <c r="VS997" s="2"/>
      <c r="VT997" s="2"/>
      <c r="VU997" s="2"/>
      <c r="VV997" s="2"/>
      <c r="VW997" s="2"/>
      <c r="VX997" s="2"/>
      <c r="VY997" s="2"/>
      <c r="VZ997" s="2"/>
      <c r="WA997" s="2"/>
      <c r="WB997" s="2"/>
      <c r="WC997" s="2"/>
      <c r="WD997" s="2"/>
      <c r="WE997" s="2"/>
      <c r="WF997" s="2"/>
      <c r="WG997" s="2"/>
      <c r="WH997" s="2"/>
      <c r="WI997" s="2"/>
      <c r="WJ997" s="2"/>
      <c r="WK997" s="2"/>
      <c r="WL997" s="2"/>
      <c r="WM997" s="2"/>
      <c r="WN997" s="2"/>
      <c r="WO997" s="2"/>
      <c r="WP997" s="2"/>
      <c r="WQ997" s="2"/>
      <c r="WR997" s="2"/>
      <c r="WS997" s="2"/>
      <c r="WT997" s="2"/>
      <c r="WU997" s="2"/>
      <c r="WV997" s="2"/>
      <c r="WW997" s="2"/>
      <c r="WX997" s="2"/>
      <c r="WY997" s="2"/>
      <c r="WZ997" s="2"/>
      <c r="XA997" s="2"/>
      <c r="XB997" s="2"/>
      <c r="XC997" s="2"/>
      <c r="XD997" s="2"/>
      <c r="XE997" s="2"/>
      <c r="XF997" s="2"/>
      <c r="XG997" s="2"/>
      <c r="XH997" s="2"/>
      <c r="XI997" s="2"/>
      <c r="XJ997" s="2"/>
      <c r="XK997" s="2"/>
      <c r="XL997" s="2"/>
      <c r="XM997" s="2"/>
      <c r="XN997" s="2"/>
      <c r="XO997" s="2"/>
      <c r="XP997" s="2"/>
      <c r="XQ997" s="2"/>
      <c r="XR997" s="2"/>
      <c r="XS997" s="2"/>
      <c r="XT997" s="2"/>
      <c r="XU997" s="2"/>
      <c r="XV997" s="2"/>
      <c r="XW997" s="2"/>
      <c r="XX997" s="2"/>
      <c r="XY997" s="2"/>
      <c r="XZ997" s="2"/>
      <c r="YA997" s="2"/>
      <c r="YB997" s="2"/>
      <c r="YC997" s="2"/>
      <c r="YD997" s="2"/>
      <c r="YE997" s="2"/>
      <c r="YF997" s="2"/>
      <c r="YG997" s="2"/>
      <c r="YH997" s="2"/>
      <c r="YI997" s="2"/>
      <c r="YJ997" s="2"/>
      <c r="YK997" s="2"/>
      <c r="YL997" s="2"/>
      <c r="YM997" s="2"/>
      <c r="YN997" s="2"/>
      <c r="YO997" s="2"/>
      <c r="YP997" s="2"/>
      <c r="YQ997" s="2"/>
      <c r="YR997" s="2"/>
      <c r="YS997" s="2"/>
      <c r="YT997" s="2"/>
      <c r="YU997" s="2"/>
      <c r="YV997" s="2"/>
      <c r="YW997" s="2"/>
      <c r="YX997" s="2"/>
      <c r="YY997" s="2"/>
      <c r="YZ997" s="2"/>
      <c r="ZA997" s="2"/>
      <c r="ZB997" s="2"/>
      <c r="ZC997" s="2"/>
      <c r="ZD997" s="2"/>
      <c r="ZE997" s="2"/>
      <c r="ZF997" s="2"/>
      <c r="ZG997" s="2"/>
      <c r="ZH997" s="2"/>
      <c r="ZI997" s="2"/>
      <c r="ZJ997" s="2"/>
      <c r="ZK997" s="2"/>
      <c r="ZL997" s="2"/>
      <c r="ZM997" s="2"/>
      <c r="ZN997" s="2"/>
      <c r="ZO997" s="2"/>
      <c r="ZP997" s="2"/>
      <c r="ZQ997" s="2"/>
      <c r="ZR997" s="2"/>
      <c r="ZS997" s="2"/>
      <c r="ZT997" s="2"/>
      <c r="ZU997" s="2"/>
      <c r="ZV997" s="2"/>
      <c r="ZW997" s="2"/>
      <c r="ZX997" s="2"/>
      <c r="ZY997" s="2"/>
      <c r="ZZ997" s="2"/>
      <c r="AAA997" s="2"/>
      <c r="AAB997" s="2"/>
      <c r="AAC997" s="2"/>
      <c r="AAD997" s="2"/>
      <c r="AAE997" s="2"/>
      <c r="AAF997" s="2"/>
      <c r="AAG997" s="2"/>
      <c r="AAH997" s="2"/>
      <c r="AAI997" s="2"/>
      <c r="AAJ997" s="2"/>
      <c r="AAK997" s="2"/>
      <c r="AAL997" s="2"/>
      <c r="AAM997" s="2"/>
      <c r="AAN997" s="2"/>
      <c r="AAO997" s="2"/>
      <c r="AAP997" s="2"/>
      <c r="AAQ997" s="2"/>
      <c r="AAR997" s="2"/>
      <c r="AAS997" s="2"/>
      <c r="AAT997" s="2"/>
      <c r="AAU997" s="2"/>
      <c r="AAV997" s="2"/>
      <c r="AAW997" s="2"/>
      <c r="AAX997" s="2"/>
      <c r="AAY997" s="2"/>
      <c r="AAZ997" s="2"/>
      <c r="ABA997" s="2"/>
      <c r="ABB997" s="2"/>
      <c r="ABC997" s="2"/>
      <c r="ABD997" s="2"/>
      <c r="ABE997" s="2"/>
      <c r="ABF997" s="2"/>
      <c r="ABG997" s="2"/>
      <c r="ABH997" s="2"/>
      <c r="ABI997" s="2"/>
      <c r="ABJ997" s="2"/>
      <c r="ABK997" s="2"/>
      <c r="ABL997" s="2"/>
      <c r="ABM997" s="2"/>
      <c r="ABN997" s="2"/>
      <c r="ABO997" s="2"/>
      <c r="ABP997" s="2"/>
      <c r="ABQ997" s="2"/>
      <c r="ABR997" s="2"/>
      <c r="ABS997" s="2"/>
      <c r="ABT997" s="2"/>
      <c r="ABU997" s="2"/>
      <c r="ABV997" s="2"/>
      <c r="ABW997" s="2"/>
      <c r="ABX997" s="2"/>
      <c r="ABY997" s="2"/>
      <c r="ABZ997" s="2"/>
      <c r="ACA997" s="2"/>
      <c r="ACB997" s="2"/>
      <c r="ACC997" s="2"/>
      <c r="ACD997" s="2"/>
      <c r="ACE997" s="2"/>
      <c r="ACF997" s="2"/>
      <c r="ACG997" s="2"/>
      <c r="ACH997" s="2"/>
      <c r="ACI997" s="2"/>
      <c r="ACJ997" s="2"/>
      <c r="ACK997" s="2"/>
      <c r="ACL997" s="2"/>
      <c r="ACM997" s="2"/>
      <c r="ACN997" s="2"/>
      <c r="ACO997" s="2"/>
      <c r="ACP997" s="2"/>
      <c r="ACQ997" s="2"/>
      <c r="ACR997" s="2"/>
      <c r="ACS997" s="2"/>
      <c r="ACT997" s="2"/>
      <c r="ACU997" s="2"/>
      <c r="ACV997" s="2"/>
      <c r="ACW997" s="2"/>
      <c r="ACX997" s="2"/>
      <c r="ACY997" s="2"/>
      <c r="ACZ997" s="2"/>
      <c r="ADA997" s="2"/>
      <c r="ADB997" s="2"/>
      <c r="ADC997" s="2"/>
      <c r="ADD997" s="2"/>
      <c r="ADE997" s="2"/>
      <c r="ADF997" s="2"/>
      <c r="ADG997" s="2"/>
      <c r="ADH997" s="2"/>
      <c r="ADI997" s="2"/>
      <c r="ADJ997" s="2"/>
      <c r="ADK997" s="2"/>
      <c r="ADL997" s="2"/>
      <c r="ADM997" s="2"/>
      <c r="ADN997" s="2"/>
      <c r="ADO997" s="2"/>
      <c r="ADP997" s="2"/>
      <c r="ADQ997" s="2"/>
      <c r="ADR997" s="2"/>
      <c r="ADS997" s="2"/>
      <c r="ADT997" s="2"/>
      <c r="ADU997" s="2"/>
      <c r="ADV997" s="2"/>
      <c r="ADW997" s="2"/>
      <c r="ADX997" s="2"/>
      <c r="ADY997" s="2"/>
      <c r="ADZ997" s="2"/>
      <c r="AEA997" s="2"/>
      <c r="AEB997" s="2"/>
      <c r="AEC997" s="2"/>
      <c r="AED997" s="2"/>
      <c r="AEE997" s="2"/>
      <c r="AEF997" s="2"/>
      <c r="AEG997" s="2"/>
      <c r="AEH997" s="2"/>
      <c r="AEI997" s="2"/>
      <c r="AEJ997" s="2"/>
      <c r="AEK997" s="2"/>
      <c r="AEL997" s="2"/>
      <c r="AEM997" s="2"/>
      <c r="AEN997" s="2"/>
      <c r="AEO997" s="2"/>
      <c r="AEP997" s="2"/>
      <c r="AEQ997" s="2"/>
      <c r="AER997" s="2"/>
      <c r="AES997" s="2"/>
      <c r="AET997" s="2"/>
      <c r="AEU997" s="2"/>
      <c r="AEV997" s="2"/>
      <c r="AEW997" s="2"/>
      <c r="AEX997" s="2"/>
      <c r="AEY997" s="2"/>
      <c r="AEZ997" s="2"/>
      <c r="AFA997" s="2"/>
      <c r="AFB997" s="2"/>
      <c r="AFC997" s="2"/>
      <c r="AFD997" s="2"/>
      <c r="AFE997" s="2"/>
      <c r="AFF997" s="2"/>
      <c r="AFG997" s="2"/>
      <c r="AFH997" s="2"/>
      <c r="AFI997" s="2"/>
      <c r="AFJ997" s="2"/>
      <c r="AFK997" s="2"/>
      <c r="AFL997" s="2"/>
      <c r="AFM997" s="2"/>
      <c r="AFN997" s="2"/>
      <c r="AFO997" s="2"/>
      <c r="AFP997" s="2"/>
      <c r="AFQ997" s="2"/>
      <c r="AFR997" s="2"/>
      <c r="AFS997" s="2"/>
      <c r="AFT997" s="2"/>
      <c r="AFU997" s="2"/>
      <c r="AFV997" s="2"/>
      <c r="AFW997" s="2"/>
      <c r="AFX997" s="2"/>
      <c r="AFY997" s="2"/>
      <c r="AFZ997" s="2"/>
      <c r="AGA997" s="2"/>
      <c r="AGB997" s="2"/>
      <c r="AGC997" s="2"/>
      <c r="AGD997" s="2"/>
      <c r="AGE997" s="2"/>
      <c r="AGF997" s="2"/>
      <c r="AGG997" s="2"/>
      <c r="AGH997" s="2"/>
      <c r="AGI997" s="2"/>
      <c r="AGJ997" s="2"/>
      <c r="AGK997" s="2"/>
      <c r="AGL997" s="2"/>
      <c r="AGM997" s="2"/>
      <c r="AGN997" s="2"/>
      <c r="AGO997" s="2"/>
      <c r="AGP997" s="2"/>
      <c r="AGQ997" s="2"/>
      <c r="AGR997" s="2"/>
      <c r="AGS997" s="2"/>
      <c r="AGT997" s="2"/>
      <c r="AGU997" s="2"/>
      <c r="AGV997" s="2"/>
      <c r="AGW997" s="2"/>
      <c r="AGX997" s="2"/>
      <c r="AGY997" s="2"/>
      <c r="AGZ997" s="2"/>
      <c r="AHA997" s="2"/>
      <c r="AHB997" s="2"/>
      <c r="AHC997" s="2"/>
      <c r="AHD997" s="2"/>
      <c r="AHE997" s="2"/>
      <c r="AHF997" s="2"/>
      <c r="AHG997" s="2"/>
      <c r="AHH997" s="2"/>
      <c r="AHI997" s="2"/>
      <c r="AHJ997" s="2"/>
      <c r="AHK997" s="2"/>
      <c r="AHL997" s="2"/>
      <c r="AHM997" s="2"/>
      <c r="AHN997" s="2"/>
      <c r="AHO997" s="2"/>
      <c r="AHP997" s="2"/>
      <c r="AHQ997" s="2"/>
      <c r="AHR997" s="2"/>
      <c r="AHS997" s="2"/>
      <c r="AHT997" s="2"/>
      <c r="AHU997" s="2"/>
      <c r="AHV997" s="2"/>
      <c r="AHW997" s="2"/>
      <c r="AHX997" s="2"/>
      <c r="AHY997" s="2"/>
      <c r="AHZ997" s="2"/>
      <c r="AIA997" s="2"/>
      <c r="AIB997" s="2"/>
      <c r="AIC997" s="2"/>
      <c r="AID997" s="2"/>
      <c r="AIE997" s="2"/>
      <c r="AIF997" s="2"/>
      <c r="AIG997" s="2"/>
      <c r="AIH997" s="2"/>
      <c r="AII997" s="2"/>
      <c r="AIJ997" s="2"/>
      <c r="AIK997" s="2"/>
      <c r="AIL997" s="2"/>
      <c r="AIM997" s="2"/>
      <c r="AIN997" s="2"/>
      <c r="AIO997" s="2"/>
      <c r="AIP997" s="2"/>
      <c r="AIQ997" s="2"/>
      <c r="AIR997" s="2"/>
      <c r="AIS997" s="2"/>
      <c r="AIT997" s="2"/>
      <c r="AIU997" s="2"/>
      <c r="AIV997" s="2"/>
      <c r="AIW997" s="2"/>
      <c r="AIX997" s="2"/>
      <c r="AIY997" s="2"/>
      <c r="AIZ997" s="2"/>
      <c r="AJA997" s="2"/>
      <c r="AJB997" s="2"/>
      <c r="AJC997" s="2"/>
      <c r="AJD997" s="2"/>
      <c r="AJE997" s="2"/>
      <c r="AJF997" s="2"/>
      <c r="AJG997" s="2"/>
      <c r="AJH997" s="2"/>
      <c r="AJI997" s="2"/>
      <c r="AJJ997" s="2"/>
      <c r="AJK997" s="2"/>
      <c r="AJL997" s="2"/>
      <c r="AJM997" s="2"/>
      <c r="AJN997" s="2"/>
      <c r="AJO997" s="2"/>
      <c r="AJP997" s="2"/>
      <c r="AJQ997" s="2"/>
      <c r="AJR997" s="2"/>
      <c r="AJS997" s="2"/>
      <c r="AJT997" s="2"/>
      <c r="AJU997" s="2"/>
      <c r="AJV997" s="2"/>
      <c r="AJW997" s="2"/>
      <c r="AJX997" s="2"/>
      <c r="AJY997" s="2"/>
      <c r="AJZ997" s="2"/>
      <c r="AKA997" s="2"/>
      <c r="AKB997" s="2"/>
      <c r="AKC997" s="2"/>
      <c r="AKD997" s="2"/>
      <c r="AKE997" s="2"/>
      <c r="AKF997" s="2"/>
      <c r="AKG997" s="2"/>
      <c r="AKH997" s="2"/>
      <c r="AKI997" s="2"/>
      <c r="AKJ997" s="2"/>
      <c r="AKK997" s="2"/>
      <c r="AKL997" s="2"/>
      <c r="AKM997" s="2"/>
      <c r="AKN997" s="2"/>
      <c r="AKO997" s="2"/>
      <c r="AKP997" s="2"/>
      <c r="AKQ997" s="2"/>
      <c r="AKR997" s="2"/>
      <c r="AKS997" s="2"/>
      <c r="AKT997" s="2"/>
      <c r="AKU997" s="2"/>
      <c r="AKV997" s="2"/>
      <c r="AKW997" s="2"/>
      <c r="AKX997" s="2"/>
      <c r="AKY997" s="2"/>
      <c r="AKZ997" s="2"/>
      <c r="ALA997" s="2"/>
      <c r="ALB997" s="2"/>
      <c r="ALC997" s="2"/>
      <c r="ALD997" s="2"/>
      <c r="ALE997" s="2"/>
      <c r="ALF997" s="2"/>
      <c r="ALG997" s="2"/>
      <c r="ALH997" s="2"/>
      <c r="ALI997" s="2"/>
      <c r="ALJ997" s="2"/>
      <c r="ALK997" s="2"/>
      <c r="ALL997" s="2"/>
      <c r="ALM997" s="2"/>
      <c r="ALN997" s="2"/>
      <c r="ALO997" s="2"/>
      <c r="ALP997" s="2"/>
      <c r="ALQ997" s="2"/>
      <c r="ALR997" s="2"/>
      <c r="ALS997" s="2"/>
      <c r="ALT997" s="2"/>
      <c r="ALU997" s="2"/>
      <c r="ALV997" s="2"/>
      <c r="ALW997" s="2"/>
      <c r="ALX997" s="2"/>
      <c r="ALY997" s="2"/>
      <c r="ALZ997" s="2"/>
      <c r="AMA997" s="2"/>
      <c r="AMB997" s="2"/>
      <c r="AMC997" s="2"/>
      <c r="AMD997" s="2"/>
      <c r="AME997" s="2"/>
      <c r="AMF997" s="2"/>
      <c r="AMG997" s="2"/>
      <c r="AMH997" s="2"/>
      <c r="AMI997" s="2"/>
      <c r="AMJ997" s="2"/>
    </row>
    <row r="998" s="1" customFormat="1" ht="27.75" customHeight="1" spans="1:102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  <c r="KE998" s="2"/>
      <c r="KF998" s="2"/>
      <c r="KG998" s="2"/>
      <c r="KH998" s="2"/>
      <c r="KI998" s="2"/>
      <c r="KJ998" s="2"/>
      <c r="KK998" s="2"/>
      <c r="KL998" s="2"/>
      <c r="KM998" s="2"/>
      <c r="KN998" s="2"/>
      <c r="KO998" s="2"/>
      <c r="KP998" s="2"/>
      <c r="KQ998" s="2"/>
      <c r="KR998" s="2"/>
      <c r="KS998" s="2"/>
      <c r="KT998" s="2"/>
      <c r="KU998" s="2"/>
      <c r="KV998" s="2"/>
      <c r="KW998" s="2"/>
      <c r="KX998" s="2"/>
      <c r="KY998" s="2"/>
      <c r="KZ998" s="2"/>
      <c r="LA998" s="2"/>
      <c r="LB998" s="2"/>
      <c r="LC998" s="2"/>
      <c r="LD998" s="2"/>
      <c r="LE998" s="2"/>
      <c r="LF998" s="2"/>
      <c r="LG998" s="2"/>
      <c r="LH998" s="2"/>
      <c r="LI998" s="2"/>
      <c r="LJ998" s="2"/>
      <c r="LK998" s="2"/>
      <c r="LL998" s="2"/>
      <c r="LM998" s="2"/>
      <c r="LN998" s="2"/>
      <c r="LO998" s="2"/>
      <c r="LP998" s="2"/>
      <c r="LQ998" s="2"/>
      <c r="LR998" s="2"/>
      <c r="LS998" s="2"/>
      <c r="LT998" s="2"/>
      <c r="LU998" s="2"/>
      <c r="LV998" s="2"/>
      <c r="LW998" s="2"/>
      <c r="LX998" s="2"/>
      <c r="LY998" s="2"/>
      <c r="LZ998" s="2"/>
      <c r="MA998" s="2"/>
      <c r="MB998" s="2"/>
      <c r="MC998" s="2"/>
      <c r="MD998" s="2"/>
      <c r="ME998" s="2"/>
      <c r="MF998" s="2"/>
      <c r="MG998" s="2"/>
      <c r="MH998" s="2"/>
      <c r="MI998" s="2"/>
      <c r="MJ998" s="2"/>
      <c r="MK998" s="2"/>
      <c r="ML998" s="2"/>
      <c r="MM998" s="2"/>
      <c r="MN998" s="2"/>
      <c r="MO998" s="2"/>
      <c r="MP998" s="2"/>
      <c r="MQ998" s="2"/>
      <c r="MR998" s="2"/>
      <c r="MS998" s="2"/>
      <c r="MT998" s="2"/>
      <c r="MU998" s="2"/>
      <c r="MV998" s="2"/>
      <c r="MW998" s="2"/>
      <c r="MX998" s="2"/>
      <c r="MY998" s="2"/>
      <c r="MZ998" s="2"/>
      <c r="NA998" s="2"/>
      <c r="NB998" s="2"/>
      <c r="NC998" s="2"/>
      <c r="ND998" s="2"/>
      <c r="NE998" s="2"/>
      <c r="NF998" s="2"/>
      <c r="NG998" s="2"/>
      <c r="NH998" s="2"/>
      <c r="NI998" s="2"/>
      <c r="NJ998" s="2"/>
      <c r="NK998" s="2"/>
      <c r="NL998" s="2"/>
      <c r="NM998" s="2"/>
      <c r="NN998" s="2"/>
      <c r="NO998" s="2"/>
      <c r="NP998" s="2"/>
      <c r="NQ998" s="2"/>
      <c r="NR998" s="2"/>
      <c r="NS998" s="2"/>
      <c r="NT998" s="2"/>
      <c r="NU998" s="2"/>
      <c r="NV998" s="2"/>
      <c r="NW998" s="2"/>
      <c r="NX998" s="2"/>
      <c r="NY998" s="2"/>
      <c r="NZ998" s="2"/>
      <c r="OA998" s="2"/>
      <c r="OB998" s="2"/>
      <c r="OC998" s="2"/>
      <c r="OD998" s="2"/>
      <c r="OE998" s="2"/>
      <c r="OF998" s="2"/>
      <c r="OG998" s="2"/>
      <c r="OH998" s="2"/>
      <c r="OI998" s="2"/>
      <c r="OJ998" s="2"/>
      <c r="OK998" s="2"/>
      <c r="OL998" s="2"/>
      <c r="OM998" s="2"/>
      <c r="ON998" s="2"/>
      <c r="OO998" s="2"/>
      <c r="OP998" s="2"/>
      <c r="OQ998" s="2"/>
      <c r="OR998" s="2"/>
      <c r="OS998" s="2"/>
      <c r="OT998" s="2"/>
      <c r="OU998" s="2"/>
      <c r="OV998" s="2"/>
      <c r="OW998" s="2"/>
      <c r="OX998" s="2"/>
      <c r="OY998" s="2"/>
      <c r="OZ998" s="2"/>
      <c r="PA998" s="2"/>
      <c r="PB998" s="2"/>
      <c r="PC998" s="2"/>
      <c r="PD998" s="2"/>
      <c r="PE998" s="2"/>
      <c r="PF998" s="2"/>
      <c r="PG998" s="2"/>
      <c r="PH998" s="2"/>
      <c r="PI998" s="2"/>
      <c r="PJ998" s="2"/>
      <c r="PK998" s="2"/>
      <c r="PL998" s="2"/>
      <c r="PM998" s="2"/>
      <c r="PN998" s="2"/>
      <c r="PO998" s="2"/>
      <c r="PP998" s="2"/>
      <c r="PQ998" s="2"/>
      <c r="PR998" s="2"/>
      <c r="PS998" s="2"/>
      <c r="PT998" s="2"/>
      <c r="PU998" s="2"/>
      <c r="PV998" s="2"/>
      <c r="PW998" s="2"/>
      <c r="PX998" s="2"/>
      <c r="PY998" s="2"/>
      <c r="PZ998" s="2"/>
      <c r="QA998" s="2"/>
      <c r="QB998" s="2"/>
      <c r="QC998" s="2"/>
      <c r="QD998" s="2"/>
      <c r="QE998" s="2"/>
      <c r="QF998" s="2"/>
      <c r="QG998" s="2"/>
      <c r="QH998" s="2"/>
      <c r="QI998" s="2"/>
      <c r="QJ998" s="2"/>
      <c r="QK998" s="2"/>
      <c r="QL998" s="2"/>
      <c r="QM998" s="2"/>
      <c r="QN998" s="2"/>
      <c r="QO998" s="2"/>
      <c r="QP998" s="2"/>
      <c r="QQ998" s="2"/>
      <c r="QR998" s="2"/>
      <c r="QS998" s="2"/>
      <c r="QT998" s="2"/>
      <c r="QU998" s="2"/>
      <c r="QV998" s="2"/>
      <c r="QW998" s="2"/>
      <c r="QX998" s="2"/>
      <c r="QY998" s="2"/>
      <c r="QZ998" s="2"/>
      <c r="RA998" s="2"/>
      <c r="RB998" s="2"/>
      <c r="RC998" s="2"/>
      <c r="RD998" s="2"/>
      <c r="RE998" s="2"/>
      <c r="RF998" s="2"/>
      <c r="RG998" s="2"/>
      <c r="RH998" s="2"/>
      <c r="RI998" s="2"/>
      <c r="RJ998" s="2"/>
      <c r="RK998" s="2"/>
      <c r="RL998" s="2"/>
      <c r="RM998" s="2"/>
      <c r="RN998" s="2"/>
      <c r="RO998" s="2"/>
      <c r="RP998" s="2"/>
      <c r="RQ998" s="2"/>
      <c r="RR998" s="2"/>
      <c r="RS998" s="2"/>
      <c r="RT998" s="2"/>
      <c r="RU998" s="2"/>
      <c r="RV998" s="2"/>
      <c r="RW998" s="2"/>
      <c r="RX998" s="2"/>
      <c r="RY998" s="2"/>
      <c r="RZ998" s="2"/>
      <c r="SA998" s="2"/>
      <c r="SB998" s="2"/>
      <c r="SC998" s="2"/>
      <c r="SD998" s="2"/>
      <c r="SE998" s="2"/>
      <c r="SF998" s="2"/>
      <c r="SG998" s="2"/>
      <c r="SH998" s="2"/>
      <c r="SI998" s="2"/>
      <c r="SJ998" s="2"/>
      <c r="SK998" s="2"/>
      <c r="SL998" s="2"/>
      <c r="SM998" s="2"/>
      <c r="SN998" s="2"/>
      <c r="SO998" s="2"/>
      <c r="SP998" s="2"/>
      <c r="SQ998" s="2"/>
      <c r="SR998" s="2"/>
      <c r="SS998" s="2"/>
      <c r="ST998" s="2"/>
      <c r="SU998" s="2"/>
      <c r="SV998" s="2"/>
      <c r="SW998" s="2"/>
      <c r="SX998" s="2"/>
      <c r="SY998" s="2"/>
      <c r="SZ998" s="2"/>
      <c r="TA998" s="2"/>
      <c r="TB998" s="2"/>
      <c r="TC998" s="2"/>
      <c r="TD998" s="2"/>
      <c r="TE998" s="2"/>
      <c r="TF998" s="2"/>
      <c r="TG998" s="2"/>
      <c r="TH998" s="2"/>
      <c r="TI998" s="2"/>
      <c r="TJ998" s="2"/>
      <c r="TK998" s="2"/>
      <c r="TL998" s="2"/>
      <c r="TM998" s="2"/>
      <c r="TN998" s="2"/>
      <c r="TO998" s="2"/>
      <c r="TP998" s="2"/>
      <c r="TQ998" s="2"/>
      <c r="TR998" s="2"/>
      <c r="TS998" s="2"/>
      <c r="TT998" s="2"/>
      <c r="TU998" s="2"/>
      <c r="TV998" s="2"/>
      <c r="TW998" s="2"/>
      <c r="TX998" s="2"/>
      <c r="TY998" s="2"/>
      <c r="TZ998" s="2"/>
      <c r="UA998" s="2"/>
      <c r="UB998" s="2"/>
      <c r="UC998" s="2"/>
      <c r="UD998" s="2"/>
      <c r="UE998" s="2"/>
      <c r="UF998" s="2"/>
      <c r="UG998" s="2"/>
      <c r="UH998" s="2"/>
      <c r="UI998" s="2"/>
      <c r="UJ998" s="2"/>
      <c r="UK998" s="2"/>
      <c r="UL998" s="2"/>
      <c r="UM998" s="2"/>
      <c r="UN998" s="2"/>
      <c r="UO998" s="2"/>
      <c r="UP998" s="2"/>
      <c r="UQ998" s="2"/>
      <c r="UR998" s="2"/>
      <c r="US998" s="2"/>
      <c r="UT998" s="2"/>
      <c r="UU998" s="2"/>
      <c r="UV998" s="2"/>
      <c r="UW998" s="2"/>
      <c r="UX998" s="2"/>
      <c r="UY998" s="2"/>
      <c r="UZ998" s="2"/>
      <c r="VA998" s="2"/>
      <c r="VB998" s="2"/>
      <c r="VC998" s="2"/>
      <c r="VD998" s="2"/>
      <c r="VE998" s="2"/>
      <c r="VF998" s="2"/>
      <c r="VG998" s="2"/>
      <c r="VH998" s="2"/>
      <c r="VI998" s="2"/>
      <c r="VJ998" s="2"/>
      <c r="VK998" s="2"/>
      <c r="VL998" s="2"/>
      <c r="VM998" s="2"/>
      <c r="VN998" s="2"/>
      <c r="VO998" s="2"/>
      <c r="VP998" s="2"/>
      <c r="VQ998" s="2"/>
      <c r="VR998" s="2"/>
      <c r="VS998" s="2"/>
      <c r="VT998" s="2"/>
      <c r="VU998" s="2"/>
      <c r="VV998" s="2"/>
      <c r="VW998" s="2"/>
      <c r="VX998" s="2"/>
      <c r="VY998" s="2"/>
      <c r="VZ998" s="2"/>
      <c r="WA998" s="2"/>
      <c r="WB998" s="2"/>
      <c r="WC998" s="2"/>
      <c r="WD998" s="2"/>
      <c r="WE998" s="2"/>
      <c r="WF998" s="2"/>
      <c r="WG998" s="2"/>
      <c r="WH998" s="2"/>
      <c r="WI998" s="2"/>
      <c r="WJ998" s="2"/>
      <c r="WK998" s="2"/>
      <c r="WL998" s="2"/>
      <c r="WM998" s="2"/>
      <c r="WN998" s="2"/>
      <c r="WO998" s="2"/>
      <c r="WP998" s="2"/>
      <c r="WQ998" s="2"/>
      <c r="WR998" s="2"/>
      <c r="WS998" s="2"/>
      <c r="WT998" s="2"/>
      <c r="WU998" s="2"/>
      <c r="WV998" s="2"/>
      <c r="WW998" s="2"/>
      <c r="WX998" s="2"/>
      <c r="WY998" s="2"/>
      <c r="WZ998" s="2"/>
      <c r="XA998" s="2"/>
      <c r="XB998" s="2"/>
      <c r="XC998" s="2"/>
      <c r="XD998" s="2"/>
      <c r="XE998" s="2"/>
      <c r="XF998" s="2"/>
      <c r="XG998" s="2"/>
      <c r="XH998" s="2"/>
      <c r="XI998" s="2"/>
      <c r="XJ998" s="2"/>
      <c r="XK998" s="2"/>
      <c r="XL998" s="2"/>
      <c r="XM998" s="2"/>
      <c r="XN998" s="2"/>
      <c r="XO998" s="2"/>
      <c r="XP998" s="2"/>
      <c r="XQ998" s="2"/>
      <c r="XR998" s="2"/>
      <c r="XS998" s="2"/>
      <c r="XT998" s="2"/>
      <c r="XU998" s="2"/>
      <c r="XV998" s="2"/>
      <c r="XW998" s="2"/>
      <c r="XX998" s="2"/>
      <c r="XY998" s="2"/>
      <c r="XZ998" s="2"/>
      <c r="YA998" s="2"/>
      <c r="YB998" s="2"/>
      <c r="YC998" s="2"/>
      <c r="YD998" s="2"/>
      <c r="YE998" s="2"/>
      <c r="YF998" s="2"/>
      <c r="YG998" s="2"/>
      <c r="YH998" s="2"/>
      <c r="YI998" s="2"/>
      <c r="YJ998" s="2"/>
      <c r="YK998" s="2"/>
      <c r="YL998" s="2"/>
      <c r="YM998" s="2"/>
      <c r="YN998" s="2"/>
      <c r="YO998" s="2"/>
      <c r="YP998" s="2"/>
      <c r="YQ998" s="2"/>
      <c r="YR998" s="2"/>
      <c r="YS998" s="2"/>
      <c r="YT998" s="2"/>
      <c r="YU998" s="2"/>
      <c r="YV998" s="2"/>
      <c r="YW998" s="2"/>
      <c r="YX998" s="2"/>
      <c r="YY998" s="2"/>
      <c r="YZ998" s="2"/>
      <c r="ZA998" s="2"/>
      <c r="ZB998" s="2"/>
      <c r="ZC998" s="2"/>
      <c r="ZD998" s="2"/>
      <c r="ZE998" s="2"/>
      <c r="ZF998" s="2"/>
      <c r="ZG998" s="2"/>
      <c r="ZH998" s="2"/>
      <c r="ZI998" s="2"/>
      <c r="ZJ998" s="2"/>
      <c r="ZK998" s="2"/>
      <c r="ZL998" s="2"/>
      <c r="ZM998" s="2"/>
      <c r="ZN998" s="2"/>
      <c r="ZO998" s="2"/>
      <c r="ZP998" s="2"/>
      <c r="ZQ998" s="2"/>
      <c r="ZR998" s="2"/>
      <c r="ZS998" s="2"/>
      <c r="ZT998" s="2"/>
      <c r="ZU998" s="2"/>
      <c r="ZV998" s="2"/>
      <c r="ZW998" s="2"/>
      <c r="ZX998" s="2"/>
      <c r="ZY998" s="2"/>
      <c r="ZZ998" s="2"/>
      <c r="AAA998" s="2"/>
      <c r="AAB998" s="2"/>
      <c r="AAC998" s="2"/>
      <c r="AAD998" s="2"/>
      <c r="AAE998" s="2"/>
      <c r="AAF998" s="2"/>
      <c r="AAG998" s="2"/>
      <c r="AAH998" s="2"/>
      <c r="AAI998" s="2"/>
      <c r="AAJ998" s="2"/>
      <c r="AAK998" s="2"/>
      <c r="AAL998" s="2"/>
      <c r="AAM998" s="2"/>
      <c r="AAN998" s="2"/>
      <c r="AAO998" s="2"/>
      <c r="AAP998" s="2"/>
      <c r="AAQ998" s="2"/>
      <c r="AAR998" s="2"/>
      <c r="AAS998" s="2"/>
      <c r="AAT998" s="2"/>
      <c r="AAU998" s="2"/>
      <c r="AAV998" s="2"/>
      <c r="AAW998" s="2"/>
      <c r="AAX998" s="2"/>
      <c r="AAY998" s="2"/>
      <c r="AAZ998" s="2"/>
      <c r="ABA998" s="2"/>
      <c r="ABB998" s="2"/>
      <c r="ABC998" s="2"/>
      <c r="ABD998" s="2"/>
      <c r="ABE998" s="2"/>
      <c r="ABF998" s="2"/>
      <c r="ABG998" s="2"/>
      <c r="ABH998" s="2"/>
      <c r="ABI998" s="2"/>
      <c r="ABJ998" s="2"/>
      <c r="ABK998" s="2"/>
      <c r="ABL998" s="2"/>
      <c r="ABM998" s="2"/>
      <c r="ABN998" s="2"/>
      <c r="ABO998" s="2"/>
      <c r="ABP998" s="2"/>
      <c r="ABQ998" s="2"/>
      <c r="ABR998" s="2"/>
      <c r="ABS998" s="2"/>
      <c r="ABT998" s="2"/>
      <c r="ABU998" s="2"/>
      <c r="ABV998" s="2"/>
      <c r="ABW998" s="2"/>
      <c r="ABX998" s="2"/>
      <c r="ABY998" s="2"/>
      <c r="ABZ998" s="2"/>
      <c r="ACA998" s="2"/>
      <c r="ACB998" s="2"/>
      <c r="ACC998" s="2"/>
      <c r="ACD998" s="2"/>
      <c r="ACE998" s="2"/>
      <c r="ACF998" s="2"/>
      <c r="ACG998" s="2"/>
      <c r="ACH998" s="2"/>
      <c r="ACI998" s="2"/>
      <c r="ACJ998" s="2"/>
      <c r="ACK998" s="2"/>
      <c r="ACL998" s="2"/>
      <c r="ACM998" s="2"/>
      <c r="ACN998" s="2"/>
      <c r="ACO998" s="2"/>
      <c r="ACP998" s="2"/>
      <c r="ACQ998" s="2"/>
      <c r="ACR998" s="2"/>
      <c r="ACS998" s="2"/>
      <c r="ACT998" s="2"/>
      <c r="ACU998" s="2"/>
      <c r="ACV998" s="2"/>
      <c r="ACW998" s="2"/>
      <c r="ACX998" s="2"/>
      <c r="ACY998" s="2"/>
      <c r="ACZ998" s="2"/>
      <c r="ADA998" s="2"/>
      <c r="ADB998" s="2"/>
      <c r="ADC998" s="2"/>
      <c r="ADD998" s="2"/>
      <c r="ADE998" s="2"/>
      <c r="ADF998" s="2"/>
      <c r="ADG998" s="2"/>
      <c r="ADH998" s="2"/>
      <c r="ADI998" s="2"/>
      <c r="ADJ998" s="2"/>
      <c r="ADK998" s="2"/>
      <c r="ADL998" s="2"/>
      <c r="ADM998" s="2"/>
      <c r="ADN998" s="2"/>
      <c r="ADO998" s="2"/>
      <c r="ADP998" s="2"/>
      <c r="ADQ998" s="2"/>
      <c r="ADR998" s="2"/>
      <c r="ADS998" s="2"/>
      <c r="ADT998" s="2"/>
      <c r="ADU998" s="2"/>
      <c r="ADV998" s="2"/>
      <c r="ADW998" s="2"/>
      <c r="ADX998" s="2"/>
      <c r="ADY998" s="2"/>
      <c r="ADZ998" s="2"/>
      <c r="AEA998" s="2"/>
      <c r="AEB998" s="2"/>
      <c r="AEC998" s="2"/>
      <c r="AED998" s="2"/>
      <c r="AEE998" s="2"/>
      <c r="AEF998" s="2"/>
      <c r="AEG998" s="2"/>
      <c r="AEH998" s="2"/>
      <c r="AEI998" s="2"/>
      <c r="AEJ998" s="2"/>
      <c r="AEK998" s="2"/>
      <c r="AEL998" s="2"/>
      <c r="AEM998" s="2"/>
      <c r="AEN998" s="2"/>
      <c r="AEO998" s="2"/>
      <c r="AEP998" s="2"/>
      <c r="AEQ998" s="2"/>
      <c r="AER998" s="2"/>
      <c r="AES998" s="2"/>
      <c r="AET998" s="2"/>
      <c r="AEU998" s="2"/>
      <c r="AEV998" s="2"/>
      <c r="AEW998" s="2"/>
      <c r="AEX998" s="2"/>
      <c r="AEY998" s="2"/>
      <c r="AEZ998" s="2"/>
      <c r="AFA998" s="2"/>
      <c r="AFB998" s="2"/>
      <c r="AFC998" s="2"/>
      <c r="AFD998" s="2"/>
      <c r="AFE998" s="2"/>
      <c r="AFF998" s="2"/>
      <c r="AFG998" s="2"/>
      <c r="AFH998" s="2"/>
      <c r="AFI998" s="2"/>
      <c r="AFJ998" s="2"/>
      <c r="AFK998" s="2"/>
      <c r="AFL998" s="2"/>
      <c r="AFM998" s="2"/>
      <c r="AFN998" s="2"/>
      <c r="AFO998" s="2"/>
      <c r="AFP998" s="2"/>
      <c r="AFQ998" s="2"/>
      <c r="AFR998" s="2"/>
      <c r="AFS998" s="2"/>
      <c r="AFT998" s="2"/>
      <c r="AFU998" s="2"/>
      <c r="AFV998" s="2"/>
      <c r="AFW998" s="2"/>
      <c r="AFX998" s="2"/>
      <c r="AFY998" s="2"/>
      <c r="AFZ998" s="2"/>
      <c r="AGA998" s="2"/>
      <c r="AGB998" s="2"/>
      <c r="AGC998" s="2"/>
      <c r="AGD998" s="2"/>
      <c r="AGE998" s="2"/>
      <c r="AGF998" s="2"/>
      <c r="AGG998" s="2"/>
      <c r="AGH998" s="2"/>
      <c r="AGI998" s="2"/>
      <c r="AGJ998" s="2"/>
      <c r="AGK998" s="2"/>
      <c r="AGL998" s="2"/>
      <c r="AGM998" s="2"/>
      <c r="AGN998" s="2"/>
      <c r="AGO998" s="2"/>
      <c r="AGP998" s="2"/>
      <c r="AGQ998" s="2"/>
      <c r="AGR998" s="2"/>
      <c r="AGS998" s="2"/>
      <c r="AGT998" s="2"/>
      <c r="AGU998" s="2"/>
      <c r="AGV998" s="2"/>
      <c r="AGW998" s="2"/>
      <c r="AGX998" s="2"/>
      <c r="AGY998" s="2"/>
      <c r="AGZ998" s="2"/>
      <c r="AHA998" s="2"/>
      <c r="AHB998" s="2"/>
      <c r="AHC998" s="2"/>
      <c r="AHD998" s="2"/>
      <c r="AHE998" s="2"/>
      <c r="AHF998" s="2"/>
      <c r="AHG998" s="2"/>
      <c r="AHH998" s="2"/>
      <c r="AHI998" s="2"/>
      <c r="AHJ998" s="2"/>
      <c r="AHK998" s="2"/>
      <c r="AHL998" s="2"/>
      <c r="AHM998" s="2"/>
      <c r="AHN998" s="2"/>
      <c r="AHO998" s="2"/>
      <c r="AHP998" s="2"/>
      <c r="AHQ998" s="2"/>
      <c r="AHR998" s="2"/>
      <c r="AHS998" s="2"/>
      <c r="AHT998" s="2"/>
      <c r="AHU998" s="2"/>
      <c r="AHV998" s="2"/>
      <c r="AHW998" s="2"/>
      <c r="AHX998" s="2"/>
      <c r="AHY998" s="2"/>
      <c r="AHZ998" s="2"/>
      <c r="AIA998" s="2"/>
      <c r="AIB998" s="2"/>
      <c r="AIC998" s="2"/>
      <c r="AID998" s="2"/>
      <c r="AIE998" s="2"/>
      <c r="AIF998" s="2"/>
      <c r="AIG998" s="2"/>
      <c r="AIH998" s="2"/>
      <c r="AII998" s="2"/>
      <c r="AIJ998" s="2"/>
      <c r="AIK998" s="2"/>
      <c r="AIL998" s="2"/>
      <c r="AIM998" s="2"/>
      <c r="AIN998" s="2"/>
      <c r="AIO998" s="2"/>
      <c r="AIP998" s="2"/>
      <c r="AIQ998" s="2"/>
      <c r="AIR998" s="2"/>
      <c r="AIS998" s="2"/>
      <c r="AIT998" s="2"/>
      <c r="AIU998" s="2"/>
      <c r="AIV998" s="2"/>
      <c r="AIW998" s="2"/>
      <c r="AIX998" s="2"/>
      <c r="AIY998" s="2"/>
      <c r="AIZ998" s="2"/>
      <c r="AJA998" s="2"/>
      <c r="AJB998" s="2"/>
      <c r="AJC998" s="2"/>
      <c r="AJD998" s="2"/>
      <c r="AJE998" s="2"/>
      <c r="AJF998" s="2"/>
      <c r="AJG998" s="2"/>
      <c r="AJH998" s="2"/>
      <c r="AJI998" s="2"/>
      <c r="AJJ998" s="2"/>
      <c r="AJK998" s="2"/>
      <c r="AJL998" s="2"/>
      <c r="AJM998" s="2"/>
      <c r="AJN998" s="2"/>
      <c r="AJO998" s="2"/>
      <c r="AJP998" s="2"/>
      <c r="AJQ998" s="2"/>
      <c r="AJR998" s="2"/>
      <c r="AJS998" s="2"/>
      <c r="AJT998" s="2"/>
      <c r="AJU998" s="2"/>
      <c r="AJV998" s="2"/>
      <c r="AJW998" s="2"/>
      <c r="AJX998" s="2"/>
      <c r="AJY998" s="2"/>
      <c r="AJZ998" s="2"/>
      <c r="AKA998" s="2"/>
      <c r="AKB998" s="2"/>
      <c r="AKC998" s="2"/>
      <c r="AKD998" s="2"/>
      <c r="AKE998" s="2"/>
      <c r="AKF998" s="2"/>
      <c r="AKG998" s="2"/>
      <c r="AKH998" s="2"/>
      <c r="AKI998" s="2"/>
      <c r="AKJ998" s="2"/>
      <c r="AKK998" s="2"/>
      <c r="AKL998" s="2"/>
      <c r="AKM998" s="2"/>
      <c r="AKN998" s="2"/>
      <c r="AKO998" s="2"/>
      <c r="AKP998" s="2"/>
      <c r="AKQ998" s="2"/>
      <c r="AKR998" s="2"/>
      <c r="AKS998" s="2"/>
      <c r="AKT998" s="2"/>
      <c r="AKU998" s="2"/>
      <c r="AKV998" s="2"/>
      <c r="AKW998" s="2"/>
      <c r="AKX998" s="2"/>
      <c r="AKY998" s="2"/>
      <c r="AKZ998" s="2"/>
      <c r="ALA998" s="2"/>
      <c r="ALB998" s="2"/>
      <c r="ALC998" s="2"/>
      <c r="ALD998" s="2"/>
      <c r="ALE998" s="2"/>
      <c r="ALF998" s="2"/>
      <c r="ALG998" s="2"/>
      <c r="ALH998" s="2"/>
      <c r="ALI998" s="2"/>
      <c r="ALJ998" s="2"/>
      <c r="ALK998" s="2"/>
      <c r="ALL998" s="2"/>
      <c r="ALM998" s="2"/>
      <c r="ALN998" s="2"/>
      <c r="ALO998" s="2"/>
      <c r="ALP998" s="2"/>
      <c r="ALQ998" s="2"/>
      <c r="ALR998" s="2"/>
      <c r="ALS998" s="2"/>
      <c r="ALT998" s="2"/>
      <c r="ALU998" s="2"/>
      <c r="ALV998" s="2"/>
      <c r="ALW998" s="2"/>
      <c r="ALX998" s="2"/>
      <c r="ALY998" s="2"/>
      <c r="ALZ998" s="2"/>
      <c r="AMA998" s="2"/>
      <c r="AMB998" s="2"/>
      <c r="AMC998" s="2"/>
      <c r="AMD998" s="2"/>
      <c r="AME998" s="2"/>
      <c r="AMF998" s="2"/>
      <c r="AMG998" s="2"/>
      <c r="AMH998" s="2"/>
      <c r="AMI998" s="2"/>
      <c r="AMJ998" s="2"/>
    </row>
    <row r="999" s="1" customFormat="1" ht="27.75" customHeight="1" spans="1:102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  <c r="KE999" s="2"/>
      <c r="KF999" s="2"/>
      <c r="KG999" s="2"/>
      <c r="KH999" s="2"/>
      <c r="KI999" s="2"/>
      <c r="KJ999" s="2"/>
      <c r="KK999" s="2"/>
      <c r="KL999" s="2"/>
      <c r="KM999" s="2"/>
      <c r="KN999" s="2"/>
      <c r="KO999" s="2"/>
      <c r="KP999" s="2"/>
      <c r="KQ999" s="2"/>
      <c r="KR999" s="2"/>
      <c r="KS999" s="2"/>
      <c r="KT999" s="2"/>
      <c r="KU999" s="2"/>
      <c r="KV999" s="2"/>
      <c r="KW999" s="2"/>
      <c r="KX999" s="2"/>
      <c r="KY999" s="2"/>
      <c r="KZ999" s="2"/>
      <c r="LA999" s="2"/>
      <c r="LB999" s="2"/>
      <c r="LC999" s="2"/>
      <c r="LD999" s="2"/>
      <c r="LE999" s="2"/>
      <c r="LF999" s="2"/>
      <c r="LG999" s="2"/>
      <c r="LH999" s="2"/>
      <c r="LI999" s="2"/>
      <c r="LJ999" s="2"/>
      <c r="LK999" s="2"/>
      <c r="LL999" s="2"/>
      <c r="LM999" s="2"/>
      <c r="LN999" s="2"/>
      <c r="LO999" s="2"/>
      <c r="LP999" s="2"/>
      <c r="LQ999" s="2"/>
      <c r="LR999" s="2"/>
      <c r="LS999" s="2"/>
      <c r="LT999" s="2"/>
      <c r="LU999" s="2"/>
      <c r="LV999" s="2"/>
      <c r="LW999" s="2"/>
      <c r="LX999" s="2"/>
      <c r="LY999" s="2"/>
      <c r="LZ999" s="2"/>
      <c r="MA999" s="2"/>
      <c r="MB999" s="2"/>
      <c r="MC999" s="2"/>
      <c r="MD999" s="2"/>
      <c r="ME999" s="2"/>
      <c r="MF999" s="2"/>
      <c r="MG999" s="2"/>
      <c r="MH999" s="2"/>
      <c r="MI999" s="2"/>
      <c r="MJ999" s="2"/>
      <c r="MK999" s="2"/>
      <c r="ML999" s="2"/>
      <c r="MM999" s="2"/>
      <c r="MN999" s="2"/>
      <c r="MO999" s="2"/>
      <c r="MP999" s="2"/>
      <c r="MQ999" s="2"/>
      <c r="MR999" s="2"/>
      <c r="MS999" s="2"/>
      <c r="MT999" s="2"/>
      <c r="MU999" s="2"/>
      <c r="MV999" s="2"/>
      <c r="MW999" s="2"/>
      <c r="MX999" s="2"/>
      <c r="MY999" s="2"/>
      <c r="MZ999" s="2"/>
      <c r="NA999" s="2"/>
      <c r="NB999" s="2"/>
      <c r="NC999" s="2"/>
      <c r="ND999" s="2"/>
      <c r="NE999" s="2"/>
      <c r="NF999" s="2"/>
      <c r="NG999" s="2"/>
      <c r="NH999" s="2"/>
      <c r="NI999" s="2"/>
      <c r="NJ999" s="2"/>
      <c r="NK999" s="2"/>
      <c r="NL999" s="2"/>
      <c r="NM999" s="2"/>
      <c r="NN999" s="2"/>
      <c r="NO999" s="2"/>
      <c r="NP999" s="2"/>
      <c r="NQ999" s="2"/>
      <c r="NR999" s="2"/>
      <c r="NS999" s="2"/>
      <c r="NT999" s="2"/>
      <c r="NU999" s="2"/>
      <c r="NV999" s="2"/>
      <c r="NW999" s="2"/>
      <c r="NX999" s="2"/>
      <c r="NY999" s="2"/>
      <c r="NZ999" s="2"/>
      <c r="OA999" s="2"/>
      <c r="OB999" s="2"/>
      <c r="OC999" s="2"/>
      <c r="OD999" s="2"/>
      <c r="OE999" s="2"/>
      <c r="OF999" s="2"/>
      <c r="OG999" s="2"/>
      <c r="OH999" s="2"/>
      <c r="OI999" s="2"/>
      <c r="OJ999" s="2"/>
      <c r="OK999" s="2"/>
      <c r="OL999" s="2"/>
      <c r="OM999" s="2"/>
      <c r="ON999" s="2"/>
      <c r="OO999" s="2"/>
      <c r="OP999" s="2"/>
      <c r="OQ999" s="2"/>
      <c r="OR999" s="2"/>
      <c r="OS999" s="2"/>
      <c r="OT999" s="2"/>
      <c r="OU999" s="2"/>
      <c r="OV999" s="2"/>
      <c r="OW999" s="2"/>
      <c r="OX999" s="2"/>
      <c r="OY999" s="2"/>
      <c r="OZ999" s="2"/>
      <c r="PA999" s="2"/>
      <c r="PB999" s="2"/>
      <c r="PC999" s="2"/>
      <c r="PD999" s="2"/>
      <c r="PE999" s="2"/>
      <c r="PF999" s="2"/>
      <c r="PG999" s="2"/>
      <c r="PH999" s="2"/>
      <c r="PI999" s="2"/>
      <c r="PJ999" s="2"/>
      <c r="PK999" s="2"/>
      <c r="PL999" s="2"/>
      <c r="PM999" s="2"/>
      <c r="PN999" s="2"/>
      <c r="PO999" s="2"/>
      <c r="PP999" s="2"/>
      <c r="PQ999" s="2"/>
      <c r="PR999" s="2"/>
      <c r="PS999" s="2"/>
      <c r="PT999" s="2"/>
      <c r="PU999" s="2"/>
      <c r="PV999" s="2"/>
      <c r="PW999" s="2"/>
      <c r="PX999" s="2"/>
      <c r="PY999" s="2"/>
      <c r="PZ999" s="2"/>
      <c r="QA999" s="2"/>
      <c r="QB999" s="2"/>
      <c r="QC999" s="2"/>
      <c r="QD999" s="2"/>
      <c r="QE999" s="2"/>
      <c r="QF999" s="2"/>
      <c r="QG999" s="2"/>
      <c r="QH999" s="2"/>
      <c r="QI999" s="2"/>
      <c r="QJ999" s="2"/>
      <c r="QK999" s="2"/>
      <c r="QL999" s="2"/>
      <c r="QM999" s="2"/>
      <c r="QN999" s="2"/>
      <c r="QO999" s="2"/>
      <c r="QP999" s="2"/>
      <c r="QQ999" s="2"/>
      <c r="QR999" s="2"/>
      <c r="QS999" s="2"/>
      <c r="QT999" s="2"/>
      <c r="QU999" s="2"/>
      <c r="QV999" s="2"/>
      <c r="QW999" s="2"/>
      <c r="QX999" s="2"/>
      <c r="QY999" s="2"/>
      <c r="QZ999" s="2"/>
      <c r="RA999" s="2"/>
      <c r="RB999" s="2"/>
      <c r="RC999" s="2"/>
      <c r="RD999" s="2"/>
      <c r="RE999" s="2"/>
      <c r="RF999" s="2"/>
      <c r="RG999" s="2"/>
      <c r="RH999" s="2"/>
      <c r="RI999" s="2"/>
      <c r="RJ999" s="2"/>
      <c r="RK999" s="2"/>
      <c r="RL999" s="2"/>
      <c r="RM999" s="2"/>
      <c r="RN999" s="2"/>
      <c r="RO999" s="2"/>
      <c r="RP999" s="2"/>
      <c r="RQ999" s="2"/>
      <c r="RR999" s="2"/>
      <c r="RS999" s="2"/>
      <c r="RT999" s="2"/>
      <c r="RU999" s="2"/>
      <c r="RV999" s="2"/>
      <c r="RW999" s="2"/>
      <c r="RX999" s="2"/>
      <c r="RY999" s="2"/>
      <c r="RZ999" s="2"/>
      <c r="SA999" s="2"/>
      <c r="SB999" s="2"/>
      <c r="SC999" s="2"/>
      <c r="SD999" s="2"/>
      <c r="SE999" s="2"/>
      <c r="SF999" s="2"/>
      <c r="SG999" s="2"/>
      <c r="SH999" s="2"/>
      <c r="SI999" s="2"/>
      <c r="SJ999" s="2"/>
      <c r="SK999" s="2"/>
      <c r="SL999" s="2"/>
      <c r="SM999" s="2"/>
      <c r="SN999" s="2"/>
      <c r="SO999" s="2"/>
      <c r="SP999" s="2"/>
      <c r="SQ999" s="2"/>
      <c r="SR999" s="2"/>
      <c r="SS999" s="2"/>
      <c r="ST999" s="2"/>
      <c r="SU999" s="2"/>
      <c r="SV999" s="2"/>
      <c r="SW999" s="2"/>
      <c r="SX999" s="2"/>
      <c r="SY999" s="2"/>
      <c r="SZ999" s="2"/>
      <c r="TA999" s="2"/>
      <c r="TB999" s="2"/>
      <c r="TC999" s="2"/>
      <c r="TD999" s="2"/>
      <c r="TE999" s="2"/>
      <c r="TF999" s="2"/>
      <c r="TG999" s="2"/>
      <c r="TH999" s="2"/>
      <c r="TI999" s="2"/>
      <c r="TJ999" s="2"/>
      <c r="TK999" s="2"/>
      <c r="TL999" s="2"/>
      <c r="TM999" s="2"/>
      <c r="TN999" s="2"/>
      <c r="TO999" s="2"/>
      <c r="TP999" s="2"/>
      <c r="TQ999" s="2"/>
      <c r="TR999" s="2"/>
      <c r="TS999" s="2"/>
      <c r="TT999" s="2"/>
      <c r="TU999" s="2"/>
      <c r="TV999" s="2"/>
      <c r="TW999" s="2"/>
      <c r="TX999" s="2"/>
      <c r="TY999" s="2"/>
      <c r="TZ999" s="2"/>
      <c r="UA999" s="2"/>
      <c r="UB999" s="2"/>
      <c r="UC999" s="2"/>
      <c r="UD999" s="2"/>
      <c r="UE999" s="2"/>
      <c r="UF999" s="2"/>
      <c r="UG999" s="2"/>
      <c r="UH999" s="2"/>
      <c r="UI999" s="2"/>
      <c r="UJ999" s="2"/>
      <c r="UK999" s="2"/>
      <c r="UL999" s="2"/>
      <c r="UM999" s="2"/>
      <c r="UN999" s="2"/>
      <c r="UO999" s="2"/>
      <c r="UP999" s="2"/>
      <c r="UQ999" s="2"/>
      <c r="UR999" s="2"/>
      <c r="US999" s="2"/>
      <c r="UT999" s="2"/>
      <c r="UU999" s="2"/>
      <c r="UV999" s="2"/>
      <c r="UW999" s="2"/>
      <c r="UX999" s="2"/>
      <c r="UY999" s="2"/>
      <c r="UZ999" s="2"/>
      <c r="VA999" s="2"/>
      <c r="VB999" s="2"/>
      <c r="VC999" s="2"/>
      <c r="VD999" s="2"/>
      <c r="VE999" s="2"/>
      <c r="VF999" s="2"/>
      <c r="VG999" s="2"/>
      <c r="VH999" s="2"/>
      <c r="VI999" s="2"/>
      <c r="VJ999" s="2"/>
      <c r="VK999" s="2"/>
      <c r="VL999" s="2"/>
      <c r="VM999" s="2"/>
      <c r="VN999" s="2"/>
      <c r="VO999" s="2"/>
      <c r="VP999" s="2"/>
      <c r="VQ999" s="2"/>
      <c r="VR999" s="2"/>
      <c r="VS999" s="2"/>
      <c r="VT999" s="2"/>
      <c r="VU999" s="2"/>
      <c r="VV999" s="2"/>
      <c r="VW999" s="2"/>
      <c r="VX999" s="2"/>
      <c r="VY999" s="2"/>
      <c r="VZ999" s="2"/>
      <c r="WA999" s="2"/>
      <c r="WB999" s="2"/>
      <c r="WC999" s="2"/>
      <c r="WD999" s="2"/>
      <c r="WE999" s="2"/>
      <c r="WF999" s="2"/>
      <c r="WG999" s="2"/>
      <c r="WH999" s="2"/>
      <c r="WI999" s="2"/>
      <c r="WJ999" s="2"/>
      <c r="WK999" s="2"/>
      <c r="WL999" s="2"/>
      <c r="WM999" s="2"/>
      <c r="WN999" s="2"/>
      <c r="WO999" s="2"/>
      <c r="WP999" s="2"/>
      <c r="WQ999" s="2"/>
      <c r="WR999" s="2"/>
      <c r="WS999" s="2"/>
      <c r="WT999" s="2"/>
      <c r="WU999" s="2"/>
      <c r="WV999" s="2"/>
      <c r="WW999" s="2"/>
      <c r="WX999" s="2"/>
      <c r="WY999" s="2"/>
      <c r="WZ999" s="2"/>
      <c r="XA999" s="2"/>
      <c r="XB999" s="2"/>
      <c r="XC999" s="2"/>
      <c r="XD999" s="2"/>
      <c r="XE999" s="2"/>
      <c r="XF999" s="2"/>
      <c r="XG999" s="2"/>
      <c r="XH999" s="2"/>
      <c r="XI999" s="2"/>
      <c r="XJ999" s="2"/>
      <c r="XK999" s="2"/>
      <c r="XL999" s="2"/>
      <c r="XM999" s="2"/>
      <c r="XN999" s="2"/>
      <c r="XO999" s="2"/>
      <c r="XP999" s="2"/>
      <c r="XQ999" s="2"/>
      <c r="XR999" s="2"/>
      <c r="XS999" s="2"/>
      <c r="XT999" s="2"/>
      <c r="XU999" s="2"/>
      <c r="XV999" s="2"/>
      <c r="XW999" s="2"/>
      <c r="XX999" s="2"/>
      <c r="XY999" s="2"/>
      <c r="XZ999" s="2"/>
      <c r="YA999" s="2"/>
      <c r="YB999" s="2"/>
      <c r="YC999" s="2"/>
      <c r="YD999" s="2"/>
      <c r="YE999" s="2"/>
      <c r="YF999" s="2"/>
      <c r="YG999" s="2"/>
      <c r="YH999" s="2"/>
      <c r="YI999" s="2"/>
      <c r="YJ999" s="2"/>
      <c r="YK999" s="2"/>
      <c r="YL999" s="2"/>
      <c r="YM999" s="2"/>
      <c r="YN999" s="2"/>
      <c r="YO999" s="2"/>
      <c r="YP999" s="2"/>
      <c r="YQ999" s="2"/>
      <c r="YR999" s="2"/>
      <c r="YS999" s="2"/>
      <c r="YT999" s="2"/>
      <c r="YU999" s="2"/>
      <c r="YV999" s="2"/>
      <c r="YW999" s="2"/>
      <c r="YX999" s="2"/>
      <c r="YY999" s="2"/>
      <c r="YZ999" s="2"/>
      <c r="ZA999" s="2"/>
      <c r="ZB999" s="2"/>
      <c r="ZC999" s="2"/>
      <c r="ZD999" s="2"/>
      <c r="ZE999" s="2"/>
      <c r="ZF999" s="2"/>
      <c r="ZG999" s="2"/>
      <c r="ZH999" s="2"/>
      <c r="ZI999" s="2"/>
      <c r="ZJ999" s="2"/>
      <c r="ZK999" s="2"/>
      <c r="ZL999" s="2"/>
      <c r="ZM999" s="2"/>
      <c r="ZN999" s="2"/>
      <c r="ZO999" s="2"/>
      <c r="ZP999" s="2"/>
      <c r="ZQ999" s="2"/>
      <c r="ZR999" s="2"/>
      <c r="ZS999" s="2"/>
      <c r="ZT999" s="2"/>
      <c r="ZU999" s="2"/>
      <c r="ZV999" s="2"/>
      <c r="ZW999" s="2"/>
      <c r="ZX999" s="2"/>
      <c r="ZY999" s="2"/>
      <c r="ZZ999" s="2"/>
      <c r="AAA999" s="2"/>
      <c r="AAB999" s="2"/>
      <c r="AAC999" s="2"/>
      <c r="AAD999" s="2"/>
      <c r="AAE999" s="2"/>
      <c r="AAF999" s="2"/>
      <c r="AAG999" s="2"/>
      <c r="AAH999" s="2"/>
      <c r="AAI999" s="2"/>
      <c r="AAJ999" s="2"/>
      <c r="AAK999" s="2"/>
      <c r="AAL999" s="2"/>
      <c r="AAM999" s="2"/>
      <c r="AAN999" s="2"/>
      <c r="AAO999" s="2"/>
      <c r="AAP999" s="2"/>
      <c r="AAQ999" s="2"/>
      <c r="AAR999" s="2"/>
      <c r="AAS999" s="2"/>
      <c r="AAT999" s="2"/>
      <c r="AAU999" s="2"/>
      <c r="AAV999" s="2"/>
      <c r="AAW999" s="2"/>
      <c r="AAX999" s="2"/>
      <c r="AAY999" s="2"/>
      <c r="AAZ999" s="2"/>
      <c r="ABA999" s="2"/>
      <c r="ABB999" s="2"/>
      <c r="ABC999" s="2"/>
      <c r="ABD999" s="2"/>
      <c r="ABE999" s="2"/>
      <c r="ABF999" s="2"/>
      <c r="ABG999" s="2"/>
      <c r="ABH999" s="2"/>
      <c r="ABI999" s="2"/>
      <c r="ABJ999" s="2"/>
      <c r="ABK999" s="2"/>
      <c r="ABL999" s="2"/>
      <c r="ABM999" s="2"/>
      <c r="ABN999" s="2"/>
      <c r="ABO999" s="2"/>
      <c r="ABP999" s="2"/>
      <c r="ABQ999" s="2"/>
      <c r="ABR999" s="2"/>
      <c r="ABS999" s="2"/>
      <c r="ABT999" s="2"/>
      <c r="ABU999" s="2"/>
      <c r="ABV999" s="2"/>
      <c r="ABW999" s="2"/>
      <c r="ABX999" s="2"/>
      <c r="ABY999" s="2"/>
      <c r="ABZ999" s="2"/>
      <c r="ACA999" s="2"/>
      <c r="ACB999" s="2"/>
      <c r="ACC999" s="2"/>
      <c r="ACD999" s="2"/>
      <c r="ACE999" s="2"/>
      <c r="ACF999" s="2"/>
      <c r="ACG999" s="2"/>
      <c r="ACH999" s="2"/>
      <c r="ACI999" s="2"/>
      <c r="ACJ999" s="2"/>
      <c r="ACK999" s="2"/>
      <c r="ACL999" s="2"/>
      <c r="ACM999" s="2"/>
      <c r="ACN999" s="2"/>
      <c r="ACO999" s="2"/>
      <c r="ACP999" s="2"/>
      <c r="ACQ999" s="2"/>
      <c r="ACR999" s="2"/>
      <c r="ACS999" s="2"/>
      <c r="ACT999" s="2"/>
      <c r="ACU999" s="2"/>
      <c r="ACV999" s="2"/>
      <c r="ACW999" s="2"/>
      <c r="ACX999" s="2"/>
      <c r="ACY999" s="2"/>
      <c r="ACZ999" s="2"/>
      <c r="ADA999" s="2"/>
      <c r="ADB999" s="2"/>
      <c r="ADC999" s="2"/>
      <c r="ADD999" s="2"/>
      <c r="ADE999" s="2"/>
      <c r="ADF999" s="2"/>
      <c r="ADG999" s="2"/>
      <c r="ADH999" s="2"/>
      <c r="ADI999" s="2"/>
      <c r="ADJ999" s="2"/>
      <c r="ADK999" s="2"/>
      <c r="ADL999" s="2"/>
      <c r="ADM999" s="2"/>
      <c r="ADN999" s="2"/>
      <c r="ADO999" s="2"/>
      <c r="ADP999" s="2"/>
      <c r="ADQ999" s="2"/>
      <c r="ADR999" s="2"/>
      <c r="ADS999" s="2"/>
      <c r="ADT999" s="2"/>
      <c r="ADU999" s="2"/>
      <c r="ADV999" s="2"/>
      <c r="ADW999" s="2"/>
      <c r="ADX999" s="2"/>
      <c r="ADY999" s="2"/>
      <c r="ADZ999" s="2"/>
      <c r="AEA999" s="2"/>
      <c r="AEB999" s="2"/>
      <c r="AEC999" s="2"/>
      <c r="AED999" s="2"/>
      <c r="AEE999" s="2"/>
      <c r="AEF999" s="2"/>
      <c r="AEG999" s="2"/>
      <c r="AEH999" s="2"/>
      <c r="AEI999" s="2"/>
      <c r="AEJ999" s="2"/>
      <c r="AEK999" s="2"/>
      <c r="AEL999" s="2"/>
      <c r="AEM999" s="2"/>
      <c r="AEN999" s="2"/>
      <c r="AEO999" s="2"/>
      <c r="AEP999" s="2"/>
      <c r="AEQ999" s="2"/>
      <c r="AER999" s="2"/>
      <c r="AES999" s="2"/>
      <c r="AET999" s="2"/>
      <c r="AEU999" s="2"/>
      <c r="AEV999" s="2"/>
      <c r="AEW999" s="2"/>
      <c r="AEX999" s="2"/>
      <c r="AEY999" s="2"/>
      <c r="AEZ999" s="2"/>
      <c r="AFA999" s="2"/>
      <c r="AFB999" s="2"/>
      <c r="AFC999" s="2"/>
      <c r="AFD999" s="2"/>
      <c r="AFE999" s="2"/>
      <c r="AFF999" s="2"/>
      <c r="AFG999" s="2"/>
      <c r="AFH999" s="2"/>
      <c r="AFI999" s="2"/>
      <c r="AFJ999" s="2"/>
      <c r="AFK999" s="2"/>
      <c r="AFL999" s="2"/>
      <c r="AFM999" s="2"/>
      <c r="AFN999" s="2"/>
      <c r="AFO999" s="2"/>
      <c r="AFP999" s="2"/>
      <c r="AFQ999" s="2"/>
      <c r="AFR999" s="2"/>
      <c r="AFS999" s="2"/>
      <c r="AFT999" s="2"/>
      <c r="AFU999" s="2"/>
      <c r="AFV999" s="2"/>
      <c r="AFW999" s="2"/>
      <c r="AFX999" s="2"/>
      <c r="AFY999" s="2"/>
      <c r="AFZ999" s="2"/>
      <c r="AGA999" s="2"/>
      <c r="AGB999" s="2"/>
      <c r="AGC999" s="2"/>
      <c r="AGD999" s="2"/>
      <c r="AGE999" s="2"/>
      <c r="AGF999" s="2"/>
      <c r="AGG999" s="2"/>
      <c r="AGH999" s="2"/>
      <c r="AGI999" s="2"/>
      <c r="AGJ999" s="2"/>
      <c r="AGK999" s="2"/>
      <c r="AGL999" s="2"/>
      <c r="AGM999" s="2"/>
      <c r="AGN999" s="2"/>
      <c r="AGO999" s="2"/>
      <c r="AGP999" s="2"/>
      <c r="AGQ999" s="2"/>
      <c r="AGR999" s="2"/>
      <c r="AGS999" s="2"/>
      <c r="AGT999" s="2"/>
      <c r="AGU999" s="2"/>
      <c r="AGV999" s="2"/>
      <c r="AGW999" s="2"/>
      <c r="AGX999" s="2"/>
      <c r="AGY999" s="2"/>
      <c r="AGZ999" s="2"/>
      <c r="AHA999" s="2"/>
      <c r="AHB999" s="2"/>
      <c r="AHC999" s="2"/>
      <c r="AHD999" s="2"/>
      <c r="AHE999" s="2"/>
      <c r="AHF999" s="2"/>
      <c r="AHG999" s="2"/>
      <c r="AHH999" s="2"/>
      <c r="AHI999" s="2"/>
      <c r="AHJ999" s="2"/>
      <c r="AHK999" s="2"/>
      <c r="AHL999" s="2"/>
      <c r="AHM999" s="2"/>
      <c r="AHN999" s="2"/>
      <c r="AHO999" s="2"/>
      <c r="AHP999" s="2"/>
      <c r="AHQ999" s="2"/>
      <c r="AHR999" s="2"/>
      <c r="AHS999" s="2"/>
      <c r="AHT999" s="2"/>
      <c r="AHU999" s="2"/>
      <c r="AHV999" s="2"/>
      <c r="AHW999" s="2"/>
      <c r="AHX999" s="2"/>
      <c r="AHY999" s="2"/>
      <c r="AHZ999" s="2"/>
      <c r="AIA999" s="2"/>
      <c r="AIB999" s="2"/>
      <c r="AIC999" s="2"/>
      <c r="AID999" s="2"/>
      <c r="AIE999" s="2"/>
      <c r="AIF999" s="2"/>
      <c r="AIG999" s="2"/>
      <c r="AIH999" s="2"/>
      <c r="AII999" s="2"/>
      <c r="AIJ999" s="2"/>
      <c r="AIK999" s="2"/>
      <c r="AIL999" s="2"/>
      <c r="AIM999" s="2"/>
      <c r="AIN999" s="2"/>
      <c r="AIO999" s="2"/>
      <c r="AIP999" s="2"/>
      <c r="AIQ999" s="2"/>
      <c r="AIR999" s="2"/>
      <c r="AIS999" s="2"/>
      <c r="AIT999" s="2"/>
      <c r="AIU999" s="2"/>
      <c r="AIV999" s="2"/>
      <c r="AIW999" s="2"/>
      <c r="AIX999" s="2"/>
      <c r="AIY999" s="2"/>
      <c r="AIZ999" s="2"/>
      <c r="AJA999" s="2"/>
      <c r="AJB999" s="2"/>
      <c r="AJC999" s="2"/>
      <c r="AJD999" s="2"/>
      <c r="AJE999" s="2"/>
      <c r="AJF999" s="2"/>
      <c r="AJG999" s="2"/>
      <c r="AJH999" s="2"/>
      <c r="AJI999" s="2"/>
      <c r="AJJ999" s="2"/>
      <c r="AJK999" s="2"/>
      <c r="AJL999" s="2"/>
      <c r="AJM999" s="2"/>
      <c r="AJN999" s="2"/>
      <c r="AJO999" s="2"/>
      <c r="AJP999" s="2"/>
      <c r="AJQ999" s="2"/>
      <c r="AJR999" s="2"/>
      <c r="AJS999" s="2"/>
      <c r="AJT999" s="2"/>
      <c r="AJU999" s="2"/>
      <c r="AJV999" s="2"/>
      <c r="AJW999" s="2"/>
      <c r="AJX999" s="2"/>
      <c r="AJY999" s="2"/>
      <c r="AJZ999" s="2"/>
      <c r="AKA999" s="2"/>
      <c r="AKB999" s="2"/>
      <c r="AKC999" s="2"/>
      <c r="AKD999" s="2"/>
      <c r="AKE999" s="2"/>
      <c r="AKF999" s="2"/>
      <c r="AKG999" s="2"/>
      <c r="AKH999" s="2"/>
      <c r="AKI999" s="2"/>
      <c r="AKJ999" s="2"/>
      <c r="AKK999" s="2"/>
      <c r="AKL999" s="2"/>
      <c r="AKM999" s="2"/>
      <c r="AKN999" s="2"/>
      <c r="AKO999" s="2"/>
      <c r="AKP999" s="2"/>
      <c r="AKQ999" s="2"/>
      <c r="AKR999" s="2"/>
      <c r="AKS999" s="2"/>
      <c r="AKT999" s="2"/>
      <c r="AKU999" s="2"/>
      <c r="AKV999" s="2"/>
      <c r="AKW999" s="2"/>
      <c r="AKX999" s="2"/>
      <c r="AKY999" s="2"/>
      <c r="AKZ999" s="2"/>
      <c r="ALA999" s="2"/>
      <c r="ALB999" s="2"/>
      <c r="ALC999" s="2"/>
      <c r="ALD999" s="2"/>
      <c r="ALE999" s="2"/>
      <c r="ALF999" s="2"/>
      <c r="ALG999" s="2"/>
      <c r="ALH999" s="2"/>
      <c r="ALI999" s="2"/>
      <c r="ALJ999" s="2"/>
      <c r="ALK999" s="2"/>
      <c r="ALL999" s="2"/>
      <c r="ALM999" s="2"/>
      <c r="ALN999" s="2"/>
      <c r="ALO999" s="2"/>
      <c r="ALP999" s="2"/>
      <c r="ALQ999" s="2"/>
      <c r="ALR999" s="2"/>
      <c r="ALS999" s="2"/>
      <c r="ALT999" s="2"/>
      <c r="ALU999" s="2"/>
      <c r="ALV999" s="2"/>
      <c r="ALW999" s="2"/>
      <c r="ALX999" s="2"/>
      <c r="ALY999" s="2"/>
      <c r="ALZ999" s="2"/>
      <c r="AMA999" s="2"/>
      <c r="AMB999" s="2"/>
      <c r="AMC999" s="2"/>
      <c r="AMD999" s="2"/>
      <c r="AME999" s="2"/>
      <c r="AMF999" s="2"/>
      <c r="AMG999" s="2"/>
      <c r="AMH999" s="2"/>
      <c r="AMI999" s="2"/>
      <c r="AMJ999" s="2"/>
    </row>
    <row r="1000" s="1" customFormat="1" ht="27.75" customHeight="1" spans="1:102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  <c r="KE1000" s="2"/>
      <c r="KF1000" s="2"/>
      <c r="KG1000" s="2"/>
      <c r="KH1000" s="2"/>
      <c r="KI1000" s="2"/>
      <c r="KJ1000" s="2"/>
      <c r="KK1000" s="2"/>
      <c r="KL1000" s="2"/>
      <c r="KM1000" s="2"/>
      <c r="KN1000" s="2"/>
      <c r="KO1000" s="2"/>
      <c r="KP1000" s="2"/>
      <c r="KQ1000" s="2"/>
      <c r="KR1000" s="2"/>
      <c r="KS1000" s="2"/>
      <c r="KT1000" s="2"/>
      <c r="KU1000" s="2"/>
      <c r="KV1000" s="2"/>
      <c r="KW1000" s="2"/>
      <c r="KX1000" s="2"/>
      <c r="KY1000" s="2"/>
      <c r="KZ1000" s="2"/>
      <c r="LA1000" s="2"/>
      <c r="LB1000" s="2"/>
      <c r="LC1000" s="2"/>
      <c r="LD1000" s="2"/>
      <c r="LE1000" s="2"/>
      <c r="LF1000" s="2"/>
      <c r="LG1000" s="2"/>
      <c r="LH1000" s="2"/>
      <c r="LI1000" s="2"/>
      <c r="LJ1000" s="2"/>
      <c r="LK1000" s="2"/>
      <c r="LL1000" s="2"/>
      <c r="LM1000" s="2"/>
      <c r="LN1000" s="2"/>
      <c r="LO1000" s="2"/>
      <c r="LP1000" s="2"/>
      <c r="LQ1000" s="2"/>
      <c r="LR1000" s="2"/>
      <c r="LS1000" s="2"/>
      <c r="LT1000" s="2"/>
      <c r="LU1000" s="2"/>
      <c r="LV1000" s="2"/>
      <c r="LW1000" s="2"/>
      <c r="LX1000" s="2"/>
      <c r="LY1000" s="2"/>
      <c r="LZ1000" s="2"/>
      <c r="MA1000" s="2"/>
      <c r="MB1000" s="2"/>
      <c r="MC1000" s="2"/>
      <c r="MD1000" s="2"/>
      <c r="ME1000" s="2"/>
      <c r="MF1000" s="2"/>
      <c r="MG1000" s="2"/>
      <c r="MH1000" s="2"/>
      <c r="MI1000" s="2"/>
      <c r="MJ1000" s="2"/>
      <c r="MK1000" s="2"/>
      <c r="ML1000" s="2"/>
      <c r="MM1000" s="2"/>
      <c r="MN1000" s="2"/>
      <c r="MO1000" s="2"/>
      <c r="MP1000" s="2"/>
      <c r="MQ1000" s="2"/>
      <c r="MR1000" s="2"/>
      <c r="MS1000" s="2"/>
      <c r="MT1000" s="2"/>
      <c r="MU1000" s="2"/>
      <c r="MV1000" s="2"/>
      <c r="MW1000" s="2"/>
      <c r="MX1000" s="2"/>
      <c r="MY1000" s="2"/>
      <c r="MZ1000" s="2"/>
      <c r="NA1000" s="2"/>
      <c r="NB1000" s="2"/>
      <c r="NC1000" s="2"/>
      <c r="ND1000" s="2"/>
      <c r="NE1000" s="2"/>
      <c r="NF1000" s="2"/>
      <c r="NG1000" s="2"/>
      <c r="NH1000" s="2"/>
      <c r="NI1000" s="2"/>
      <c r="NJ1000" s="2"/>
      <c r="NK1000" s="2"/>
      <c r="NL1000" s="2"/>
      <c r="NM1000" s="2"/>
      <c r="NN1000" s="2"/>
      <c r="NO1000" s="2"/>
      <c r="NP1000" s="2"/>
      <c r="NQ1000" s="2"/>
      <c r="NR1000" s="2"/>
      <c r="NS1000" s="2"/>
      <c r="NT1000" s="2"/>
      <c r="NU1000" s="2"/>
      <c r="NV1000" s="2"/>
      <c r="NW1000" s="2"/>
      <c r="NX1000" s="2"/>
      <c r="NY1000" s="2"/>
      <c r="NZ1000" s="2"/>
      <c r="OA1000" s="2"/>
      <c r="OB1000" s="2"/>
      <c r="OC1000" s="2"/>
      <c r="OD1000" s="2"/>
      <c r="OE1000" s="2"/>
      <c r="OF1000" s="2"/>
      <c r="OG1000" s="2"/>
      <c r="OH1000" s="2"/>
      <c r="OI1000" s="2"/>
      <c r="OJ1000" s="2"/>
      <c r="OK1000" s="2"/>
      <c r="OL1000" s="2"/>
      <c r="OM1000" s="2"/>
      <c r="ON1000" s="2"/>
      <c r="OO1000" s="2"/>
      <c r="OP1000" s="2"/>
      <c r="OQ1000" s="2"/>
      <c r="OR1000" s="2"/>
      <c r="OS1000" s="2"/>
      <c r="OT1000" s="2"/>
      <c r="OU1000" s="2"/>
      <c r="OV1000" s="2"/>
      <c r="OW1000" s="2"/>
      <c r="OX1000" s="2"/>
      <c r="OY1000" s="2"/>
      <c r="OZ1000" s="2"/>
      <c r="PA1000" s="2"/>
      <c r="PB1000" s="2"/>
      <c r="PC1000" s="2"/>
      <c r="PD1000" s="2"/>
      <c r="PE1000" s="2"/>
      <c r="PF1000" s="2"/>
      <c r="PG1000" s="2"/>
      <c r="PH1000" s="2"/>
      <c r="PI1000" s="2"/>
      <c r="PJ1000" s="2"/>
      <c r="PK1000" s="2"/>
      <c r="PL1000" s="2"/>
      <c r="PM1000" s="2"/>
      <c r="PN1000" s="2"/>
      <c r="PO1000" s="2"/>
      <c r="PP1000" s="2"/>
      <c r="PQ1000" s="2"/>
      <c r="PR1000" s="2"/>
      <c r="PS1000" s="2"/>
      <c r="PT1000" s="2"/>
      <c r="PU1000" s="2"/>
      <c r="PV1000" s="2"/>
      <c r="PW1000" s="2"/>
      <c r="PX1000" s="2"/>
      <c r="PY1000" s="2"/>
      <c r="PZ1000" s="2"/>
      <c r="QA1000" s="2"/>
      <c r="QB1000" s="2"/>
      <c r="QC1000" s="2"/>
      <c r="QD1000" s="2"/>
      <c r="QE1000" s="2"/>
      <c r="QF1000" s="2"/>
      <c r="QG1000" s="2"/>
      <c r="QH1000" s="2"/>
      <c r="QI1000" s="2"/>
      <c r="QJ1000" s="2"/>
      <c r="QK1000" s="2"/>
      <c r="QL1000" s="2"/>
      <c r="QM1000" s="2"/>
      <c r="QN1000" s="2"/>
      <c r="QO1000" s="2"/>
      <c r="QP1000" s="2"/>
      <c r="QQ1000" s="2"/>
      <c r="QR1000" s="2"/>
      <c r="QS1000" s="2"/>
      <c r="QT1000" s="2"/>
      <c r="QU1000" s="2"/>
      <c r="QV1000" s="2"/>
      <c r="QW1000" s="2"/>
      <c r="QX1000" s="2"/>
      <c r="QY1000" s="2"/>
      <c r="QZ1000" s="2"/>
      <c r="RA1000" s="2"/>
      <c r="RB1000" s="2"/>
      <c r="RC1000" s="2"/>
      <c r="RD1000" s="2"/>
      <c r="RE1000" s="2"/>
      <c r="RF1000" s="2"/>
      <c r="RG1000" s="2"/>
      <c r="RH1000" s="2"/>
      <c r="RI1000" s="2"/>
      <c r="RJ1000" s="2"/>
      <c r="RK1000" s="2"/>
      <c r="RL1000" s="2"/>
      <c r="RM1000" s="2"/>
      <c r="RN1000" s="2"/>
      <c r="RO1000" s="2"/>
      <c r="RP1000" s="2"/>
      <c r="RQ1000" s="2"/>
      <c r="RR1000" s="2"/>
      <c r="RS1000" s="2"/>
      <c r="RT1000" s="2"/>
      <c r="RU1000" s="2"/>
      <c r="RV1000" s="2"/>
      <c r="RW1000" s="2"/>
      <c r="RX1000" s="2"/>
      <c r="RY1000" s="2"/>
      <c r="RZ1000" s="2"/>
      <c r="SA1000" s="2"/>
      <c r="SB1000" s="2"/>
      <c r="SC1000" s="2"/>
      <c r="SD1000" s="2"/>
      <c r="SE1000" s="2"/>
      <c r="SF1000" s="2"/>
      <c r="SG1000" s="2"/>
      <c r="SH1000" s="2"/>
      <c r="SI1000" s="2"/>
      <c r="SJ1000" s="2"/>
      <c r="SK1000" s="2"/>
      <c r="SL1000" s="2"/>
      <c r="SM1000" s="2"/>
      <c r="SN1000" s="2"/>
      <c r="SO1000" s="2"/>
      <c r="SP1000" s="2"/>
      <c r="SQ1000" s="2"/>
      <c r="SR1000" s="2"/>
      <c r="SS1000" s="2"/>
      <c r="ST1000" s="2"/>
      <c r="SU1000" s="2"/>
      <c r="SV1000" s="2"/>
      <c r="SW1000" s="2"/>
      <c r="SX1000" s="2"/>
      <c r="SY1000" s="2"/>
      <c r="SZ1000" s="2"/>
      <c r="TA1000" s="2"/>
      <c r="TB1000" s="2"/>
      <c r="TC1000" s="2"/>
      <c r="TD1000" s="2"/>
      <c r="TE1000" s="2"/>
      <c r="TF1000" s="2"/>
      <c r="TG1000" s="2"/>
      <c r="TH1000" s="2"/>
      <c r="TI1000" s="2"/>
      <c r="TJ1000" s="2"/>
      <c r="TK1000" s="2"/>
      <c r="TL1000" s="2"/>
      <c r="TM1000" s="2"/>
      <c r="TN1000" s="2"/>
      <c r="TO1000" s="2"/>
      <c r="TP1000" s="2"/>
      <c r="TQ1000" s="2"/>
      <c r="TR1000" s="2"/>
      <c r="TS1000" s="2"/>
      <c r="TT1000" s="2"/>
      <c r="TU1000" s="2"/>
      <c r="TV1000" s="2"/>
      <c r="TW1000" s="2"/>
      <c r="TX1000" s="2"/>
      <c r="TY1000" s="2"/>
      <c r="TZ1000" s="2"/>
      <c r="UA1000" s="2"/>
      <c r="UB1000" s="2"/>
      <c r="UC1000" s="2"/>
      <c r="UD1000" s="2"/>
      <c r="UE1000" s="2"/>
      <c r="UF1000" s="2"/>
      <c r="UG1000" s="2"/>
      <c r="UH1000" s="2"/>
      <c r="UI1000" s="2"/>
      <c r="UJ1000" s="2"/>
      <c r="UK1000" s="2"/>
      <c r="UL1000" s="2"/>
      <c r="UM1000" s="2"/>
      <c r="UN1000" s="2"/>
      <c r="UO1000" s="2"/>
      <c r="UP1000" s="2"/>
      <c r="UQ1000" s="2"/>
      <c r="UR1000" s="2"/>
      <c r="US1000" s="2"/>
      <c r="UT1000" s="2"/>
      <c r="UU1000" s="2"/>
      <c r="UV1000" s="2"/>
      <c r="UW1000" s="2"/>
      <c r="UX1000" s="2"/>
      <c r="UY1000" s="2"/>
      <c r="UZ1000" s="2"/>
      <c r="VA1000" s="2"/>
      <c r="VB1000" s="2"/>
      <c r="VC1000" s="2"/>
      <c r="VD1000" s="2"/>
      <c r="VE1000" s="2"/>
      <c r="VF1000" s="2"/>
      <c r="VG1000" s="2"/>
      <c r="VH1000" s="2"/>
      <c r="VI1000" s="2"/>
      <c r="VJ1000" s="2"/>
      <c r="VK1000" s="2"/>
      <c r="VL1000" s="2"/>
      <c r="VM1000" s="2"/>
      <c r="VN1000" s="2"/>
      <c r="VO1000" s="2"/>
      <c r="VP1000" s="2"/>
      <c r="VQ1000" s="2"/>
      <c r="VR1000" s="2"/>
      <c r="VS1000" s="2"/>
      <c r="VT1000" s="2"/>
      <c r="VU1000" s="2"/>
      <c r="VV1000" s="2"/>
      <c r="VW1000" s="2"/>
      <c r="VX1000" s="2"/>
      <c r="VY1000" s="2"/>
      <c r="VZ1000" s="2"/>
      <c r="WA1000" s="2"/>
      <c r="WB1000" s="2"/>
      <c r="WC1000" s="2"/>
      <c r="WD1000" s="2"/>
      <c r="WE1000" s="2"/>
      <c r="WF1000" s="2"/>
      <c r="WG1000" s="2"/>
      <c r="WH1000" s="2"/>
      <c r="WI1000" s="2"/>
      <c r="WJ1000" s="2"/>
      <c r="WK1000" s="2"/>
      <c r="WL1000" s="2"/>
      <c r="WM1000" s="2"/>
      <c r="WN1000" s="2"/>
      <c r="WO1000" s="2"/>
      <c r="WP1000" s="2"/>
      <c r="WQ1000" s="2"/>
      <c r="WR1000" s="2"/>
      <c r="WS1000" s="2"/>
      <c r="WT1000" s="2"/>
      <c r="WU1000" s="2"/>
      <c r="WV1000" s="2"/>
      <c r="WW1000" s="2"/>
      <c r="WX1000" s="2"/>
      <c r="WY1000" s="2"/>
      <c r="WZ1000" s="2"/>
      <c r="XA1000" s="2"/>
      <c r="XB1000" s="2"/>
      <c r="XC1000" s="2"/>
      <c r="XD1000" s="2"/>
      <c r="XE1000" s="2"/>
      <c r="XF1000" s="2"/>
      <c r="XG1000" s="2"/>
      <c r="XH1000" s="2"/>
      <c r="XI1000" s="2"/>
      <c r="XJ1000" s="2"/>
      <c r="XK1000" s="2"/>
      <c r="XL1000" s="2"/>
      <c r="XM1000" s="2"/>
      <c r="XN1000" s="2"/>
      <c r="XO1000" s="2"/>
      <c r="XP1000" s="2"/>
      <c r="XQ1000" s="2"/>
      <c r="XR1000" s="2"/>
      <c r="XS1000" s="2"/>
      <c r="XT1000" s="2"/>
      <c r="XU1000" s="2"/>
      <c r="XV1000" s="2"/>
      <c r="XW1000" s="2"/>
      <c r="XX1000" s="2"/>
      <c r="XY1000" s="2"/>
      <c r="XZ1000" s="2"/>
      <c r="YA1000" s="2"/>
      <c r="YB1000" s="2"/>
      <c r="YC1000" s="2"/>
      <c r="YD1000" s="2"/>
      <c r="YE1000" s="2"/>
      <c r="YF1000" s="2"/>
      <c r="YG1000" s="2"/>
      <c r="YH1000" s="2"/>
      <c r="YI1000" s="2"/>
      <c r="YJ1000" s="2"/>
      <c r="YK1000" s="2"/>
      <c r="YL1000" s="2"/>
      <c r="YM1000" s="2"/>
      <c r="YN1000" s="2"/>
      <c r="YO1000" s="2"/>
      <c r="YP1000" s="2"/>
      <c r="YQ1000" s="2"/>
      <c r="YR1000" s="2"/>
      <c r="YS1000" s="2"/>
      <c r="YT1000" s="2"/>
      <c r="YU1000" s="2"/>
      <c r="YV1000" s="2"/>
      <c r="YW1000" s="2"/>
      <c r="YX1000" s="2"/>
      <c r="YY1000" s="2"/>
      <c r="YZ1000" s="2"/>
      <c r="ZA1000" s="2"/>
      <c r="ZB1000" s="2"/>
      <c r="ZC1000" s="2"/>
      <c r="ZD1000" s="2"/>
      <c r="ZE1000" s="2"/>
      <c r="ZF1000" s="2"/>
      <c r="ZG1000" s="2"/>
      <c r="ZH1000" s="2"/>
      <c r="ZI1000" s="2"/>
      <c r="ZJ1000" s="2"/>
      <c r="ZK1000" s="2"/>
      <c r="ZL1000" s="2"/>
      <c r="ZM1000" s="2"/>
      <c r="ZN1000" s="2"/>
      <c r="ZO1000" s="2"/>
      <c r="ZP1000" s="2"/>
      <c r="ZQ1000" s="2"/>
      <c r="ZR1000" s="2"/>
      <c r="ZS1000" s="2"/>
      <c r="ZT1000" s="2"/>
      <c r="ZU1000" s="2"/>
      <c r="ZV1000" s="2"/>
      <c r="ZW1000" s="2"/>
      <c r="ZX1000" s="2"/>
      <c r="ZY1000" s="2"/>
      <c r="ZZ1000" s="2"/>
      <c r="AAA1000" s="2"/>
      <c r="AAB1000" s="2"/>
      <c r="AAC1000" s="2"/>
      <c r="AAD1000" s="2"/>
      <c r="AAE1000" s="2"/>
      <c r="AAF1000" s="2"/>
      <c r="AAG1000" s="2"/>
      <c r="AAH1000" s="2"/>
      <c r="AAI1000" s="2"/>
      <c r="AAJ1000" s="2"/>
      <c r="AAK1000" s="2"/>
      <c r="AAL1000" s="2"/>
      <c r="AAM1000" s="2"/>
      <c r="AAN1000" s="2"/>
      <c r="AAO1000" s="2"/>
      <c r="AAP1000" s="2"/>
      <c r="AAQ1000" s="2"/>
      <c r="AAR1000" s="2"/>
      <c r="AAS1000" s="2"/>
      <c r="AAT1000" s="2"/>
      <c r="AAU1000" s="2"/>
      <c r="AAV1000" s="2"/>
      <c r="AAW1000" s="2"/>
      <c r="AAX1000" s="2"/>
      <c r="AAY1000" s="2"/>
      <c r="AAZ1000" s="2"/>
      <c r="ABA1000" s="2"/>
      <c r="ABB1000" s="2"/>
      <c r="ABC1000" s="2"/>
      <c r="ABD1000" s="2"/>
      <c r="ABE1000" s="2"/>
      <c r="ABF1000" s="2"/>
      <c r="ABG1000" s="2"/>
      <c r="ABH1000" s="2"/>
      <c r="ABI1000" s="2"/>
      <c r="ABJ1000" s="2"/>
      <c r="ABK1000" s="2"/>
      <c r="ABL1000" s="2"/>
      <c r="ABM1000" s="2"/>
      <c r="ABN1000" s="2"/>
      <c r="ABO1000" s="2"/>
      <c r="ABP1000" s="2"/>
      <c r="ABQ1000" s="2"/>
      <c r="ABR1000" s="2"/>
      <c r="ABS1000" s="2"/>
      <c r="ABT1000" s="2"/>
      <c r="ABU1000" s="2"/>
      <c r="ABV1000" s="2"/>
      <c r="ABW1000" s="2"/>
      <c r="ABX1000" s="2"/>
      <c r="ABY1000" s="2"/>
      <c r="ABZ1000" s="2"/>
      <c r="ACA1000" s="2"/>
      <c r="ACB1000" s="2"/>
      <c r="ACC1000" s="2"/>
      <c r="ACD1000" s="2"/>
      <c r="ACE1000" s="2"/>
      <c r="ACF1000" s="2"/>
      <c r="ACG1000" s="2"/>
      <c r="ACH1000" s="2"/>
      <c r="ACI1000" s="2"/>
      <c r="ACJ1000" s="2"/>
      <c r="ACK1000" s="2"/>
      <c r="ACL1000" s="2"/>
      <c r="ACM1000" s="2"/>
      <c r="ACN1000" s="2"/>
      <c r="ACO1000" s="2"/>
      <c r="ACP1000" s="2"/>
      <c r="ACQ1000" s="2"/>
      <c r="ACR1000" s="2"/>
      <c r="ACS1000" s="2"/>
      <c r="ACT1000" s="2"/>
      <c r="ACU1000" s="2"/>
      <c r="ACV1000" s="2"/>
      <c r="ACW1000" s="2"/>
      <c r="ACX1000" s="2"/>
      <c r="ACY1000" s="2"/>
      <c r="ACZ1000" s="2"/>
      <c r="ADA1000" s="2"/>
      <c r="ADB1000" s="2"/>
      <c r="ADC1000" s="2"/>
      <c r="ADD1000" s="2"/>
      <c r="ADE1000" s="2"/>
      <c r="ADF1000" s="2"/>
      <c r="ADG1000" s="2"/>
      <c r="ADH1000" s="2"/>
      <c r="ADI1000" s="2"/>
      <c r="ADJ1000" s="2"/>
      <c r="ADK1000" s="2"/>
      <c r="ADL1000" s="2"/>
      <c r="ADM1000" s="2"/>
      <c r="ADN1000" s="2"/>
      <c r="ADO1000" s="2"/>
      <c r="ADP1000" s="2"/>
      <c r="ADQ1000" s="2"/>
      <c r="ADR1000" s="2"/>
      <c r="ADS1000" s="2"/>
      <c r="ADT1000" s="2"/>
      <c r="ADU1000" s="2"/>
      <c r="ADV1000" s="2"/>
      <c r="ADW1000" s="2"/>
      <c r="ADX1000" s="2"/>
      <c r="ADY1000" s="2"/>
      <c r="ADZ1000" s="2"/>
      <c r="AEA1000" s="2"/>
      <c r="AEB1000" s="2"/>
      <c r="AEC1000" s="2"/>
      <c r="AED1000" s="2"/>
      <c r="AEE1000" s="2"/>
      <c r="AEF1000" s="2"/>
      <c r="AEG1000" s="2"/>
      <c r="AEH1000" s="2"/>
      <c r="AEI1000" s="2"/>
      <c r="AEJ1000" s="2"/>
      <c r="AEK1000" s="2"/>
      <c r="AEL1000" s="2"/>
      <c r="AEM1000" s="2"/>
      <c r="AEN1000" s="2"/>
      <c r="AEO1000" s="2"/>
      <c r="AEP1000" s="2"/>
      <c r="AEQ1000" s="2"/>
      <c r="AER1000" s="2"/>
      <c r="AES1000" s="2"/>
      <c r="AET1000" s="2"/>
      <c r="AEU1000" s="2"/>
      <c r="AEV1000" s="2"/>
      <c r="AEW1000" s="2"/>
      <c r="AEX1000" s="2"/>
      <c r="AEY1000" s="2"/>
      <c r="AEZ1000" s="2"/>
      <c r="AFA1000" s="2"/>
      <c r="AFB1000" s="2"/>
      <c r="AFC1000" s="2"/>
      <c r="AFD1000" s="2"/>
      <c r="AFE1000" s="2"/>
      <c r="AFF1000" s="2"/>
      <c r="AFG1000" s="2"/>
      <c r="AFH1000" s="2"/>
      <c r="AFI1000" s="2"/>
      <c r="AFJ1000" s="2"/>
      <c r="AFK1000" s="2"/>
      <c r="AFL1000" s="2"/>
      <c r="AFM1000" s="2"/>
      <c r="AFN1000" s="2"/>
      <c r="AFO1000" s="2"/>
      <c r="AFP1000" s="2"/>
      <c r="AFQ1000" s="2"/>
      <c r="AFR1000" s="2"/>
      <c r="AFS1000" s="2"/>
      <c r="AFT1000" s="2"/>
      <c r="AFU1000" s="2"/>
      <c r="AFV1000" s="2"/>
      <c r="AFW1000" s="2"/>
      <c r="AFX1000" s="2"/>
      <c r="AFY1000" s="2"/>
      <c r="AFZ1000" s="2"/>
      <c r="AGA1000" s="2"/>
      <c r="AGB1000" s="2"/>
      <c r="AGC1000" s="2"/>
      <c r="AGD1000" s="2"/>
      <c r="AGE1000" s="2"/>
      <c r="AGF1000" s="2"/>
      <c r="AGG1000" s="2"/>
      <c r="AGH1000" s="2"/>
      <c r="AGI1000" s="2"/>
      <c r="AGJ1000" s="2"/>
      <c r="AGK1000" s="2"/>
      <c r="AGL1000" s="2"/>
      <c r="AGM1000" s="2"/>
      <c r="AGN1000" s="2"/>
      <c r="AGO1000" s="2"/>
      <c r="AGP1000" s="2"/>
      <c r="AGQ1000" s="2"/>
      <c r="AGR1000" s="2"/>
      <c r="AGS1000" s="2"/>
      <c r="AGT1000" s="2"/>
      <c r="AGU1000" s="2"/>
      <c r="AGV1000" s="2"/>
      <c r="AGW1000" s="2"/>
      <c r="AGX1000" s="2"/>
      <c r="AGY1000" s="2"/>
      <c r="AGZ1000" s="2"/>
      <c r="AHA1000" s="2"/>
      <c r="AHB1000" s="2"/>
      <c r="AHC1000" s="2"/>
      <c r="AHD1000" s="2"/>
      <c r="AHE1000" s="2"/>
      <c r="AHF1000" s="2"/>
      <c r="AHG1000" s="2"/>
      <c r="AHH1000" s="2"/>
      <c r="AHI1000" s="2"/>
      <c r="AHJ1000" s="2"/>
      <c r="AHK1000" s="2"/>
      <c r="AHL1000" s="2"/>
      <c r="AHM1000" s="2"/>
      <c r="AHN1000" s="2"/>
      <c r="AHO1000" s="2"/>
      <c r="AHP1000" s="2"/>
      <c r="AHQ1000" s="2"/>
      <c r="AHR1000" s="2"/>
      <c r="AHS1000" s="2"/>
      <c r="AHT1000" s="2"/>
      <c r="AHU1000" s="2"/>
      <c r="AHV1000" s="2"/>
      <c r="AHW1000" s="2"/>
      <c r="AHX1000" s="2"/>
      <c r="AHY1000" s="2"/>
      <c r="AHZ1000" s="2"/>
      <c r="AIA1000" s="2"/>
      <c r="AIB1000" s="2"/>
      <c r="AIC1000" s="2"/>
      <c r="AID1000" s="2"/>
      <c r="AIE1000" s="2"/>
      <c r="AIF1000" s="2"/>
      <c r="AIG1000" s="2"/>
      <c r="AIH1000" s="2"/>
      <c r="AII1000" s="2"/>
      <c r="AIJ1000" s="2"/>
      <c r="AIK1000" s="2"/>
      <c r="AIL1000" s="2"/>
      <c r="AIM1000" s="2"/>
      <c r="AIN1000" s="2"/>
      <c r="AIO1000" s="2"/>
      <c r="AIP1000" s="2"/>
      <c r="AIQ1000" s="2"/>
      <c r="AIR1000" s="2"/>
      <c r="AIS1000" s="2"/>
      <c r="AIT1000" s="2"/>
      <c r="AIU1000" s="2"/>
      <c r="AIV1000" s="2"/>
      <c r="AIW1000" s="2"/>
      <c r="AIX1000" s="2"/>
      <c r="AIY1000" s="2"/>
      <c r="AIZ1000" s="2"/>
      <c r="AJA1000" s="2"/>
      <c r="AJB1000" s="2"/>
      <c r="AJC1000" s="2"/>
      <c r="AJD1000" s="2"/>
      <c r="AJE1000" s="2"/>
      <c r="AJF1000" s="2"/>
      <c r="AJG1000" s="2"/>
      <c r="AJH1000" s="2"/>
      <c r="AJI1000" s="2"/>
      <c r="AJJ1000" s="2"/>
      <c r="AJK1000" s="2"/>
      <c r="AJL1000" s="2"/>
      <c r="AJM1000" s="2"/>
      <c r="AJN1000" s="2"/>
      <c r="AJO1000" s="2"/>
      <c r="AJP1000" s="2"/>
      <c r="AJQ1000" s="2"/>
      <c r="AJR1000" s="2"/>
      <c r="AJS1000" s="2"/>
      <c r="AJT1000" s="2"/>
      <c r="AJU1000" s="2"/>
      <c r="AJV1000" s="2"/>
      <c r="AJW1000" s="2"/>
      <c r="AJX1000" s="2"/>
      <c r="AJY1000" s="2"/>
      <c r="AJZ1000" s="2"/>
      <c r="AKA1000" s="2"/>
      <c r="AKB1000" s="2"/>
      <c r="AKC1000" s="2"/>
      <c r="AKD1000" s="2"/>
      <c r="AKE1000" s="2"/>
      <c r="AKF1000" s="2"/>
      <c r="AKG1000" s="2"/>
      <c r="AKH1000" s="2"/>
      <c r="AKI1000" s="2"/>
      <c r="AKJ1000" s="2"/>
      <c r="AKK1000" s="2"/>
      <c r="AKL1000" s="2"/>
      <c r="AKM1000" s="2"/>
      <c r="AKN1000" s="2"/>
      <c r="AKO1000" s="2"/>
      <c r="AKP1000" s="2"/>
      <c r="AKQ1000" s="2"/>
      <c r="AKR1000" s="2"/>
      <c r="AKS1000" s="2"/>
      <c r="AKT1000" s="2"/>
      <c r="AKU1000" s="2"/>
      <c r="AKV1000" s="2"/>
      <c r="AKW1000" s="2"/>
      <c r="AKX1000" s="2"/>
      <c r="AKY1000" s="2"/>
      <c r="AKZ1000" s="2"/>
      <c r="ALA1000" s="2"/>
      <c r="ALB1000" s="2"/>
      <c r="ALC1000" s="2"/>
      <c r="ALD1000" s="2"/>
      <c r="ALE1000" s="2"/>
      <c r="ALF1000" s="2"/>
      <c r="ALG1000" s="2"/>
      <c r="ALH1000" s="2"/>
      <c r="ALI1000" s="2"/>
      <c r="ALJ1000" s="2"/>
      <c r="ALK1000" s="2"/>
      <c r="ALL1000" s="2"/>
      <c r="ALM1000" s="2"/>
      <c r="ALN1000" s="2"/>
      <c r="ALO1000" s="2"/>
      <c r="ALP1000" s="2"/>
      <c r="ALQ1000" s="2"/>
      <c r="ALR1000" s="2"/>
      <c r="ALS1000" s="2"/>
      <c r="ALT1000" s="2"/>
      <c r="ALU1000" s="2"/>
      <c r="ALV1000" s="2"/>
      <c r="ALW1000" s="2"/>
      <c r="ALX1000" s="2"/>
      <c r="ALY1000" s="2"/>
      <c r="ALZ1000" s="2"/>
      <c r="AMA1000" s="2"/>
      <c r="AMB1000" s="2"/>
      <c r="AMC1000" s="2"/>
      <c r="AMD1000" s="2"/>
      <c r="AME1000" s="2"/>
      <c r="AMF1000" s="2"/>
      <c r="AMG1000" s="2"/>
      <c r="AMH1000" s="2"/>
      <c r="AMI1000" s="2"/>
      <c r="AMJ1000" s="2"/>
    </row>
  </sheetData>
  <mergeCells count="65">
    <mergeCell ref="A1:H1"/>
    <mergeCell ref="A2:H2"/>
    <mergeCell ref="A3:H3"/>
    <mergeCell ref="B4:F4"/>
    <mergeCell ref="G4:H4"/>
    <mergeCell ref="B5:F5"/>
    <mergeCell ref="G5:H5"/>
    <mergeCell ref="B6:F6"/>
    <mergeCell ref="G6:H6"/>
    <mergeCell ref="B7:F7"/>
    <mergeCell ref="G7:H7"/>
    <mergeCell ref="B8:F8"/>
    <mergeCell ref="G8:H8"/>
    <mergeCell ref="B9:F9"/>
    <mergeCell ref="G9:H9"/>
    <mergeCell ref="B10:F10"/>
    <mergeCell ref="G10:H10"/>
    <mergeCell ref="A11:H11"/>
    <mergeCell ref="C12:E12"/>
    <mergeCell ref="F12:H12"/>
    <mergeCell ref="A14:B14"/>
    <mergeCell ref="A18:B18"/>
    <mergeCell ref="A22:H22"/>
    <mergeCell ref="A23:H23"/>
    <mergeCell ref="B24:H24"/>
    <mergeCell ref="A25:H25"/>
    <mergeCell ref="B26:H26"/>
    <mergeCell ref="A27:H27"/>
    <mergeCell ref="B28:H28"/>
    <mergeCell ref="A29:H29"/>
    <mergeCell ref="B30:F30"/>
    <mergeCell ref="G30:H30"/>
    <mergeCell ref="B31:F31"/>
    <mergeCell ref="G31:H31"/>
    <mergeCell ref="B32:F32"/>
    <mergeCell ref="G32:H32"/>
    <mergeCell ref="B33:F33"/>
    <mergeCell ref="G33:H33"/>
    <mergeCell ref="A34:H34"/>
    <mergeCell ref="C35:E35"/>
    <mergeCell ref="F35:H35"/>
    <mergeCell ref="A37:B37"/>
    <mergeCell ref="A41:H41"/>
    <mergeCell ref="A42:H42"/>
    <mergeCell ref="B43:H43"/>
    <mergeCell ref="A44:H44"/>
    <mergeCell ref="B45:H45"/>
    <mergeCell ref="A46:H46"/>
    <mergeCell ref="B47:H47"/>
    <mergeCell ref="A12:A13"/>
    <mergeCell ref="A35:A36"/>
    <mergeCell ref="B12:B13"/>
    <mergeCell ref="B35:B36"/>
    <mergeCell ref="C13:C14"/>
    <mergeCell ref="C36:C37"/>
    <mergeCell ref="D13:D14"/>
    <mergeCell ref="D36:D37"/>
    <mergeCell ref="E13:E14"/>
    <mergeCell ref="E36:E37"/>
    <mergeCell ref="F13:F14"/>
    <mergeCell ref="F36:F37"/>
    <mergeCell ref="G13:G14"/>
    <mergeCell ref="G36:G37"/>
    <mergeCell ref="H13:H14"/>
    <mergeCell ref="H36:H37"/>
  </mergeCells>
  <hyperlinks>
    <hyperlink ref="A23" r:id="rId2" display="Cotação 01 - LOJÃO DO PETROLEO - CNPJ: 4106246/0001-60 – EMAIL: LOJAO@LOJAODOPETROLEO.COM.BR"/>
    <hyperlink ref="A25" r:id="rId3" display="Cotação 02 - SUPERMERCADO DO ÓLEO - CNPJ: 08118879/0001-82 – EMAIL: SUPERMERCADOOLEO@HOTMAIL.COM"/>
    <hyperlink ref="A27" r:id="rId4" display="Cotação 03 - MERCADÃO DO ÓLEO - CNPJ: 11340221/0001-25 – EMAIL: ADMINISTRATIVO@MERCADAODOOLEO.COM.BR"/>
    <hyperlink ref="A42" r:id="rId5" display="Cotação 01 - CAMPNEUS RECIFE 1 - CNPJ: 61234985/0063-07– EMAIL: BRUNO.PESTANA@PIRELLI.COM"/>
    <hyperlink ref="A44" r:id="rId6" display="Cotação 02 - HOT CAR PNEUS E ACESSÓRIOS LTDA - CNPJ: 14690434/0001-75"/>
    <hyperlink ref="A46" r:id="rId7" display="Cotação 03 - G ALBUQUERQUE - CNPJ: 37980512/0001-71 – EMAIL: MARCELINO@GMAIL.COM.BR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5"/>
  <sheetViews>
    <sheetView view="pageBreakPreview" zoomScale="70" zoomScalePageLayoutView="70" zoomScaleNormal="34" workbookViewId="0">
      <selection activeCell="F17" sqref="F17"/>
    </sheetView>
  </sheetViews>
  <sheetFormatPr defaultColWidth="9.13333333333333" defaultRowHeight="15.75"/>
  <cols>
    <col min="1" max="1" width="9.13333333333333" style="329"/>
    <col min="2" max="2" width="45.4285714285714" style="329" customWidth="1"/>
    <col min="3" max="3" width="22.5714285714286" style="329" customWidth="1"/>
    <col min="4" max="4" width="23" style="329" customWidth="1"/>
    <col min="5" max="10" width="19.7142857142857" style="329" customWidth="1"/>
    <col min="11" max="16" width="21.1333333333333" style="329" customWidth="1"/>
    <col min="17" max="17" width="14.7142857142857" style="329" customWidth="1"/>
    <col min="18" max="18" width="16.7238095238095" style="329" customWidth="1"/>
    <col min="19" max="19" width="10.8571428571429" style="329" customWidth="1"/>
    <col min="20" max="20" width="9.13333333333333" style="329"/>
    <col min="21" max="21" width="11.7142857142857" style="329" customWidth="1"/>
    <col min="22" max="1024" width="9.13333333333333" style="329"/>
  </cols>
  <sheetData>
    <row r="1" s="327" customFormat="1" ht="69" customHeight="1" spans="1:16">
      <c r="A1" s="330"/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49"/>
    </row>
    <row r="2" s="328" customFormat="1" ht="30" customHeight="1" spans="1:17">
      <c r="A2" s="332" t="s">
        <v>0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27"/>
    </row>
    <row r="3" s="91" customFormat="1" ht="66.95" customHeight="1" spans="1:16">
      <c r="A3" s="333" t="s">
        <v>2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</row>
    <row r="4" s="328" customFormat="1" ht="32.1" customHeight="1" spans="1:17">
      <c r="A4" s="334" t="s">
        <v>14</v>
      </c>
      <c r="B4" s="334"/>
      <c r="C4" s="335"/>
      <c r="D4" s="335" t="s">
        <v>15</v>
      </c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52"/>
    </row>
    <row r="5" s="328" customFormat="1" ht="44.1" customHeight="1" spans="1:20">
      <c r="A5" s="336" t="s">
        <v>16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53"/>
      <c r="R5" s="353"/>
      <c r="S5" s="353"/>
      <c r="T5" s="353"/>
    </row>
    <row r="6" ht="39" customHeight="1" spans="1:17">
      <c r="A6" s="337" t="s">
        <v>5</v>
      </c>
      <c r="B6" s="337" t="s">
        <v>17</v>
      </c>
      <c r="C6" s="337" t="s">
        <v>18</v>
      </c>
      <c r="D6" s="337" t="s">
        <v>19</v>
      </c>
      <c r="E6" s="337" t="s">
        <v>20</v>
      </c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54"/>
    </row>
    <row r="7" ht="39" customHeight="1" spans="1:17">
      <c r="A7" s="337"/>
      <c r="B7" s="337"/>
      <c r="C7" s="337"/>
      <c r="D7" s="337"/>
      <c r="E7" s="337" t="s">
        <v>21</v>
      </c>
      <c r="F7" s="337" t="s">
        <v>22</v>
      </c>
      <c r="G7" s="337" t="s">
        <v>23</v>
      </c>
      <c r="H7" s="337" t="s">
        <v>24</v>
      </c>
      <c r="I7" s="337" t="s">
        <v>25</v>
      </c>
      <c r="J7" s="337" t="s">
        <v>26</v>
      </c>
      <c r="K7" s="337" t="s">
        <v>27</v>
      </c>
      <c r="L7" s="337" t="s">
        <v>28</v>
      </c>
      <c r="M7" s="337" t="s">
        <v>29</v>
      </c>
      <c r="N7" s="337" t="s">
        <v>30</v>
      </c>
      <c r="O7" s="337" t="s">
        <v>31</v>
      </c>
      <c r="P7" s="337" t="s">
        <v>32</v>
      </c>
      <c r="Q7" s="354"/>
    </row>
    <row r="8" ht="123.95" customHeight="1" spans="1:19">
      <c r="A8" s="338">
        <v>1</v>
      </c>
      <c r="B8" s="339" t="str">
        <f>'ORÇAMENTO BÁSICO'!D11</f>
        <v>COMPOSIÇÃO DE CUSTO UNITÁRIO PARA LOCAÇÃO  - COMPOSIÇÃO 01 - TIPO B</v>
      </c>
      <c r="C8" s="340" t="s">
        <v>33</v>
      </c>
      <c r="D8" s="341">
        <f>'ORÇAMENTO BÁSICO'!L11</f>
        <v>416763.72</v>
      </c>
      <c r="E8" s="342">
        <f>D8/12</f>
        <v>34730.31</v>
      </c>
      <c r="F8" s="342">
        <f>D8/12</f>
        <v>34730.31</v>
      </c>
      <c r="G8" s="342">
        <f>D8/12</f>
        <v>34730.31</v>
      </c>
      <c r="H8" s="342">
        <f>D8/12</f>
        <v>34730.31</v>
      </c>
      <c r="I8" s="342">
        <f>D8/12</f>
        <v>34730.31</v>
      </c>
      <c r="J8" s="342">
        <f>D8/12</f>
        <v>34730.31</v>
      </c>
      <c r="K8" s="342">
        <f>D8/12</f>
        <v>34730.31</v>
      </c>
      <c r="L8" s="342">
        <f>D8/12</f>
        <v>34730.31</v>
      </c>
      <c r="M8" s="342">
        <f>D8/12</f>
        <v>34730.31</v>
      </c>
      <c r="N8" s="342">
        <f>D8/12</f>
        <v>34730.31</v>
      </c>
      <c r="O8" s="350">
        <f>D8/12</f>
        <v>34730.31</v>
      </c>
      <c r="P8" s="350">
        <f>D8/12</f>
        <v>34730.31</v>
      </c>
      <c r="Q8" s="355"/>
      <c r="R8" s="356"/>
      <c r="S8" s="356"/>
    </row>
    <row r="9" ht="114.95" customHeight="1" spans="1:19">
      <c r="A9" s="338">
        <v>2</v>
      </c>
      <c r="B9" s="339" t="str">
        <f>'ORÇAMENTO BÁSICO'!D12</f>
        <v>COMPOSIÇÃO DE CUSTO UNITÁRIO PARA LOCAÇÃO  - COMPOSIÇÃO 02 - TIPO D</v>
      </c>
      <c r="C9" s="340" t="s">
        <v>34</v>
      </c>
      <c r="D9" s="341">
        <f>'ORÇAMENTO BÁSICO'!L12</f>
        <v>885503.04</v>
      </c>
      <c r="E9" s="342">
        <f>D9/12</f>
        <v>73791.92</v>
      </c>
      <c r="F9" s="342">
        <f>D9/12</f>
        <v>73791.92</v>
      </c>
      <c r="G9" s="342">
        <f>D9/12</f>
        <v>73791.92</v>
      </c>
      <c r="H9" s="342">
        <f>D9/12</f>
        <v>73791.92</v>
      </c>
      <c r="I9" s="342">
        <f>D9/12</f>
        <v>73791.92</v>
      </c>
      <c r="J9" s="342">
        <f>D9/12</f>
        <v>73791.92</v>
      </c>
      <c r="K9" s="342">
        <f>D9/12</f>
        <v>73791.92</v>
      </c>
      <c r="L9" s="342">
        <f>D9/12</f>
        <v>73791.92</v>
      </c>
      <c r="M9" s="342">
        <f>D9/12</f>
        <v>73791.92</v>
      </c>
      <c r="N9" s="342">
        <f>D9/12</f>
        <v>73791.92</v>
      </c>
      <c r="O9" s="350">
        <f>D9/12</f>
        <v>73791.92</v>
      </c>
      <c r="P9" s="350">
        <f>D9/12</f>
        <v>73791.92</v>
      </c>
      <c r="Q9" s="355"/>
      <c r="R9" s="356"/>
      <c r="S9" s="356"/>
    </row>
    <row r="10" ht="36.95" customHeight="1" spans="1:19">
      <c r="A10" s="343" t="s">
        <v>35</v>
      </c>
      <c r="B10" s="343"/>
      <c r="C10" s="343"/>
      <c r="D10" s="343"/>
      <c r="E10" s="344">
        <f>E11/$C$12</f>
        <v>0.0833333333333333</v>
      </c>
      <c r="F10" s="344">
        <f>F11/$C$12</f>
        <v>0.0833333333333333</v>
      </c>
      <c r="G10" s="344">
        <f>G11/$C$12</f>
        <v>0.0833333333333333</v>
      </c>
      <c r="H10" s="344">
        <f>H11/$C$12</f>
        <v>0.0833333333333333</v>
      </c>
      <c r="I10" s="344">
        <f>I11/$C$12</f>
        <v>0.0833333333333333</v>
      </c>
      <c r="J10" s="344">
        <f>J11/$C$12</f>
        <v>0.0833333333333333</v>
      </c>
      <c r="K10" s="344">
        <f>K11/$C$12</f>
        <v>0.0833333333333333</v>
      </c>
      <c r="L10" s="344">
        <f>L11/$C$12</f>
        <v>0.0833333333333333</v>
      </c>
      <c r="M10" s="344">
        <f>M11/$C$12</f>
        <v>0.0833333333333333</v>
      </c>
      <c r="N10" s="344">
        <f>N11/$C$12</f>
        <v>0.0833333333333333</v>
      </c>
      <c r="O10" s="344">
        <f>O11/$C$12</f>
        <v>0.0833333333333333</v>
      </c>
      <c r="P10" s="344">
        <f>P11/$C$12</f>
        <v>0.0833333333333333</v>
      </c>
      <c r="Q10" s="357"/>
      <c r="R10" s="356"/>
      <c r="S10" s="356"/>
    </row>
    <row r="11" ht="36.95" customHeight="1" spans="1:19">
      <c r="A11" s="343" t="s">
        <v>36</v>
      </c>
      <c r="B11" s="343"/>
      <c r="C11" s="343"/>
      <c r="D11" s="343"/>
      <c r="E11" s="345">
        <f t="shared" ref="E11:P11" si="0">SUM(E8:E9)</f>
        <v>108522.23</v>
      </c>
      <c r="F11" s="345">
        <f t="shared" si="0"/>
        <v>108522.23</v>
      </c>
      <c r="G11" s="345">
        <f t="shared" si="0"/>
        <v>108522.23</v>
      </c>
      <c r="H11" s="345">
        <f t="shared" si="0"/>
        <v>108522.23</v>
      </c>
      <c r="I11" s="345">
        <f t="shared" si="0"/>
        <v>108522.23</v>
      </c>
      <c r="J11" s="345">
        <f t="shared" si="0"/>
        <v>108522.23</v>
      </c>
      <c r="K11" s="345">
        <f t="shared" si="0"/>
        <v>108522.23</v>
      </c>
      <c r="L11" s="345">
        <f t="shared" si="0"/>
        <v>108522.23</v>
      </c>
      <c r="M11" s="345">
        <f t="shared" si="0"/>
        <v>108522.23</v>
      </c>
      <c r="N11" s="345">
        <f t="shared" si="0"/>
        <v>108522.23</v>
      </c>
      <c r="O11" s="345">
        <f t="shared" si="0"/>
        <v>108522.23</v>
      </c>
      <c r="P11" s="345">
        <f t="shared" si="0"/>
        <v>108522.23</v>
      </c>
      <c r="Q11" s="358"/>
      <c r="S11" s="356"/>
    </row>
    <row r="12" ht="36.95" customHeight="1" spans="1:19">
      <c r="A12" s="346" t="s">
        <v>37</v>
      </c>
      <c r="B12" s="346"/>
      <c r="C12" s="347">
        <f>SUM(D8:D9)</f>
        <v>1302266.76</v>
      </c>
      <c r="D12" s="347"/>
      <c r="E12" s="345">
        <f>E11</f>
        <v>108522.23</v>
      </c>
      <c r="F12" s="345">
        <f t="shared" ref="F12:P12" si="1">E12+F11</f>
        <v>217044.46</v>
      </c>
      <c r="G12" s="345">
        <f t="shared" si="1"/>
        <v>325566.69</v>
      </c>
      <c r="H12" s="345">
        <f t="shared" si="1"/>
        <v>434088.92</v>
      </c>
      <c r="I12" s="345">
        <f t="shared" si="1"/>
        <v>542611.15</v>
      </c>
      <c r="J12" s="345">
        <f t="shared" si="1"/>
        <v>651133.38</v>
      </c>
      <c r="K12" s="345">
        <f t="shared" si="1"/>
        <v>759655.61</v>
      </c>
      <c r="L12" s="345">
        <f t="shared" si="1"/>
        <v>868177.84</v>
      </c>
      <c r="M12" s="345">
        <f t="shared" si="1"/>
        <v>976700.07</v>
      </c>
      <c r="N12" s="345">
        <f t="shared" si="1"/>
        <v>1085222.3</v>
      </c>
      <c r="O12" s="345">
        <f t="shared" si="1"/>
        <v>1193744.53</v>
      </c>
      <c r="P12" s="345">
        <f t="shared" si="1"/>
        <v>1302266.76</v>
      </c>
      <c r="Q12" s="358"/>
      <c r="S12" s="356"/>
    </row>
    <row r="13" ht="51.95" customHeight="1" spans="1:18">
      <c r="A13" s="346" t="s">
        <v>38</v>
      </c>
      <c r="B13" s="346"/>
      <c r="C13" s="347"/>
      <c r="D13" s="347"/>
      <c r="E13" s="348" t="str">
        <f>RESUMO!A14</f>
        <v>(UM MILHÃO, TREZENTOS E DOIS MIL, DUZENTOS E SESSENTA E SEIS REAIS E SETENTA E SEIS CENTAVOS)</v>
      </c>
      <c r="F13" s="348"/>
      <c r="G13" s="348"/>
      <c r="H13" s="348"/>
      <c r="I13" s="348"/>
      <c r="J13" s="348"/>
      <c r="K13" s="348"/>
      <c r="L13" s="348"/>
      <c r="M13" s="348"/>
      <c r="N13" s="348"/>
      <c r="O13" s="348"/>
      <c r="P13" s="348"/>
      <c r="Q13" s="358"/>
      <c r="R13" s="356"/>
    </row>
    <row r="15" spans="14:14">
      <c r="N15" s="351"/>
    </row>
  </sheetData>
  <mergeCells count="17">
    <mergeCell ref="A1:P1"/>
    <mergeCell ref="A2:P2"/>
    <mergeCell ref="A3:P3"/>
    <mergeCell ref="A4:B4"/>
    <mergeCell ref="D4:P4"/>
    <mergeCell ref="A5:P5"/>
    <mergeCell ref="E6:P6"/>
    <mergeCell ref="A10:D10"/>
    <mergeCell ref="A11:D11"/>
    <mergeCell ref="A12:B12"/>
    <mergeCell ref="A13:B13"/>
    <mergeCell ref="E13:P13"/>
    <mergeCell ref="A6:A7"/>
    <mergeCell ref="B6:B7"/>
    <mergeCell ref="C6:C7"/>
    <mergeCell ref="D6:D7"/>
    <mergeCell ref="C12:D13"/>
  </mergeCells>
  <printOptions horizontalCentered="1"/>
  <pageMargins left="0.751388888888889" right="0.751388888888889" top="1" bottom="1" header="0.511805555555555" footer="0.511805555555555"/>
  <pageSetup paperSize="9" scale="41" orientation="landscape" horizontalDpi="300" verticalDpi="300"/>
  <headerFooter/>
  <colBreaks count="1" manualBreakCount="1">
    <brk id="54" max="6553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O20"/>
  <sheetViews>
    <sheetView view="pageBreakPreview" zoomScale="59" zoomScalePageLayoutView="59" zoomScaleNormal="100" workbookViewId="0">
      <selection activeCell="M11" sqref="M11"/>
    </sheetView>
  </sheetViews>
  <sheetFormatPr defaultColWidth="9.13333333333333" defaultRowHeight="12.75"/>
  <cols>
    <col min="1" max="1" width="1.28571428571429" customWidth="1"/>
    <col min="2" max="2" width="8.71428571428571" style="278" customWidth="1"/>
    <col min="3" max="3" width="16.4285714285714" style="278" customWidth="1"/>
    <col min="4" max="4" width="56.8571428571429" style="279" customWidth="1"/>
    <col min="5" max="5" width="16.847619047619" style="282" customWidth="1"/>
    <col min="6" max="6" width="17.0190476190476" style="282" customWidth="1"/>
    <col min="7" max="7" width="18.4" style="283" customWidth="1"/>
    <col min="8" max="8" width="12.4285714285714" style="284" customWidth="1"/>
    <col min="9" max="9" width="18.4" style="283" customWidth="1"/>
    <col min="10" max="10" width="20.5714285714286" style="285" customWidth="1"/>
    <col min="11" max="12" width="21.8571428571429" style="285" customWidth="1"/>
    <col min="13" max="13" width="18.152380952381" style="278" customWidth="1"/>
    <col min="14" max="14" width="9.13333333333333" style="286"/>
    <col min="15" max="15" width="29.9904761904762" style="286" customWidth="1"/>
    <col min="16" max="1024" width="9.13333333333333" style="286"/>
  </cols>
  <sheetData>
    <row r="1" s="275" customFormat="1" ht="75" customHeight="1" spans="2:13">
      <c r="B1" s="287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310"/>
    </row>
    <row r="2" s="276" customFormat="1" ht="72" customHeight="1" spans="2:13">
      <c r="B2" s="229" t="s">
        <v>0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</row>
    <row r="3" s="276" customFormat="1" ht="84.95" customHeight="1" spans="2:13">
      <c r="B3" s="289" t="s">
        <v>2</v>
      </c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</row>
    <row r="4" s="276" customFormat="1" ht="32.25" customHeight="1" spans="2:13">
      <c r="B4" s="290" t="s">
        <v>39</v>
      </c>
      <c r="C4" s="290"/>
      <c r="D4" s="289" t="str">
        <f>RESUMO!A6</f>
        <v>LOCAL: MUNICÍPIO DE CAMARAGIBE/PE </v>
      </c>
      <c r="E4" s="289"/>
      <c r="F4" s="289"/>
      <c r="G4" s="289"/>
      <c r="H4" s="289"/>
      <c r="I4" s="289"/>
      <c r="J4" s="289"/>
      <c r="K4" s="289"/>
      <c r="L4" s="289"/>
      <c r="M4" s="289"/>
    </row>
    <row r="5" s="277" customFormat="1" ht="38.1" customHeight="1" spans="2:13">
      <c r="B5" s="290" t="s">
        <v>40</v>
      </c>
      <c r="C5" s="290"/>
      <c r="D5" s="289" t="str">
        <f>RESUMO!A7</f>
        <v>FONTE DE PREÇO: COMPOSIÇÕES DE CUSTO DE MERCADO, TABELA FIPE + (BDI 23,02%).</v>
      </c>
      <c r="E5" s="289"/>
      <c r="F5" s="289"/>
      <c r="G5" s="289"/>
      <c r="H5" s="289"/>
      <c r="I5" s="289"/>
      <c r="J5" s="289"/>
      <c r="K5" s="289"/>
      <c r="L5" s="289"/>
      <c r="M5" s="289"/>
    </row>
    <row r="6" s="278" customFormat="1" ht="28.9" customHeight="1" spans="2:13">
      <c r="B6" s="291" t="s">
        <v>41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</row>
    <row r="7" s="278" customFormat="1" ht="22.9" customHeight="1" spans="2:13">
      <c r="B7" s="292" t="s">
        <v>42</v>
      </c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311" t="s">
        <v>43</v>
      </c>
    </row>
    <row r="8" s="279" customFormat="1" ht="36" customHeight="1" spans="2:171">
      <c r="B8" s="293" t="s">
        <v>5</v>
      </c>
      <c r="C8" s="293" t="s">
        <v>44</v>
      </c>
      <c r="D8" s="293" t="s">
        <v>6</v>
      </c>
      <c r="E8" s="293" t="s">
        <v>45</v>
      </c>
      <c r="F8" s="293" t="s">
        <v>46</v>
      </c>
      <c r="G8" s="293" t="s">
        <v>47</v>
      </c>
      <c r="H8" s="293"/>
      <c r="I8" s="293"/>
      <c r="J8" s="312" t="s">
        <v>48</v>
      </c>
      <c r="K8" s="313" t="s">
        <v>49</v>
      </c>
      <c r="L8" s="313"/>
      <c r="M8" s="314">
        <v>0.2302</v>
      </c>
      <c r="EG8" s="282"/>
      <c r="EH8" s="282"/>
      <c r="EI8" s="282"/>
      <c r="EJ8" s="282"/>
      <c r="EK8" s="282"/>
      <c r="EL8" s="282"/>
      <c r="EM8" s="282"/>
      <c r="EN8" s="282"/>
      <c r="EO8" s="282"/>
      <c r="EP8" s="282"/>
      <c r="EQ8" s="282"/>
      <c r="ER8" s="282"/>
      <c r="ES8" s="282"/>
      <c r="ET8" s="282"/>
      <c r="EU8" s="282"/>
      <c r="EV8" s="282"/>
      <c r="EW8" s="282"/>
      <c r="EX8" s="282"/>
      <c r="EY8" s="282"/>
      <c r="EZ8" s="282"/>
      <c r="FA8" s="282"/>
      <c r="FB8" s="282"/>
      <c r="FC8" s="282"/>
      <c r="FD8" s="282"/>
      <c r="FE8" s="282"/>
      <c r="FF8" s="282"/>
      <c r="FG8" s="282"/>
      <c r="FH8" s="282"/>
      <c r="FI8" s="282"/>
      <c r="FJ8" s="282"/>
      <c r="FK8" s="282"/>
      <c r="FL8" s="282"/>
      <c r="FM8" s="282"/>
      <c r="FN8" s="282"/>
      <c r="FO8" s="282"/>
    </row>
    <row r="9" s="279" customFormat="1" ht="77.1" customHeight="1" spans="2:171">
      <c r="B9" s="293"/>
      <c r="C9" s="293"/>
      <c r="D9" s="293"/>
      <c r="E9" s="293"/>
      <c r="F9" s="293"/>
      <c r="G9" s="294" t="s">
        <v>50</v>
      </c>
      <c r="H9" s="295" t="s">
        <v>51</v>
      </c>
      <c r="I9" s="294" t="s">
        <v>52</v>
      </c>
      <c r="J9" s="293" t="s">
        <v>53</v>
      </c>
      <c r="K9" s="313" t="s">
        <v>54</v>
      </c>
      <c r="L9" s="294" t="s">
        <v>55</v>
      </c>
      <c r="M9" s="314"/>
      <c r="EG9" s="282"/>
      <c r="EH9" s="282"/>
      <c r="EI9" s="282"/>
      <c r="EJ9" s="282"/>
      <c r="EK9" s="282"/>
      <c r="EL9" s="282"/>
      <c r="EM9" s="282"/>
      <c r="EN9" s="282"/>
      <c r="EO9" s="282"/>
      <c r="EP9" s="282"/>
      <c r="EQ9" s="282"/>
      <c r="ER9" s="282"/>
      <c r="ES9" s="282"/>
      <c r="ET9" s="282"/>
      <c r="EU9" s="282"/>
      <c r="EV9" s="282"/>
      <c r="EW9" s="282"/>
      <c r="EX9" s="282"/>
      <c r="EY9" s="282"/>
      <c r="EZ9" s="282"/>
      <c r="FA9" s="282"/>
      <c r="FB9" s="282"/>
      <c r="FC9" s="282"/>
      <c r="FD9" s="282"/>
      <c r="FE9" s="282"/>
      <c r="FF9" s="282"/>
      <c r="FG9" s="282"/>
      <c r="FH9" s="282"/>
      <c r="FI9" s="282"/>
      <c r="FJ9" s="282"/>
      <c r="FK9" s="282"/>
      <c r="FL9" s="282"/>
      <c r="FM9" s="282"/>
      <c r="FN9" s="282"/>
      <c r="FO9" s="282"/>
    </row>
    <row r="10" s="280" customFormat="1" ht="78" customHeight="1" spans="2:171">
      <c r="B10" s="296" t="s">
        <v>8</v>
      </c>
      <c r="C10" s="296" t="s">
        <v>56</v>
      </c>
      <c r="D10" s="297" t="s">
        <v>57</v>
      </c>
      <c r="E10" s="296"/>
      <c r="F10" s="298"/>
      <c r="G10" s="299"/>
      <c r="H10" s="300"/>
      <c r="I10" s="299"/>
      <c r="J10" s="296"/>
      <c r="K10" s="315"/>
      <c r="L10" s="299"/>
      <c r="M10" s="316"/>
      <c r="EG10" s="326"/>
      <c r="EH10" s="326"/>
      <c r="EI10" s="326"/>
      <c r="EJ10" s="326"/>
      <c r="EK10" s="326"/>
      <c r="EL10" s="326"/>
      <c r="EM10" s="326"/>
      <c r="EN10" s="326"/>
      <c r="EO10" s="326"/>
      <c r="EP10" s="326"/>
      <c r="EQ10" s="326"/>
      <c r="ER10" s="326"/>
      <c r="ES10" s="326"/>
      <c r="ET10" s="326"/>
      <c r="EU10" s="326"/>
      <c r="EV10" s="326"/>
      <c r="EW10" s="326"/>
      <c r="EX10" s="326"/>
      <c r="EY10" s="326"/>
      <c r="EZ10" s="326"/>
      <c r="FA10" s="326"/>
      <c r="FB10" s="326"/>
      <c r="FC10" s="326"/>
      <c r="FD10" s="326"/>
      <c r="FE10" s="326"/>
      <c r="FF10" s="326"/>
      <c r="FG10" s="326"/>
      <c r="FH10" s="326"/>
      <c r="FI10" s="326"/>
      <c r="FJ10" s="326"/>
      <c r="FK10" s="326"/>
      <c r="FL10" s="326"/>
      <c r="FM10" s="326"/>
      <c r="FN10" s="326"/>
      <c r="FO10" s="326"/>
    </row>
    <row r="11" s="279" customFormat="1" ht="75" customHeight="1" spans="2:171">
      <c r="B11" s="301" t="s">
        <v>9</v>
      </c>
      <c r="C11" s="302" t="s">
        <v>58</v>
      </c>
      <c r="D11" s="303" t="str">
        <f>'AMBULANCIA_TIPO B'!A7</f>
        <v>COMPOSIÇÃO DE CUSTO UNITÁRIO PARA LOCAÇÃO  - COMPOSIÇÃO 01 - TIPO B</v>
      </c>
      <c r="E11" s="304" t="s">
        <v>59</v>
      </c>
      <c r="F11" s="305">
        <v>1</v>
      </c>
      <c r="G11" s="306">
        <f>'AMBULANCIA_TIPO B'!D87</f>
        <v>28231.43</v>
      </c>
      <c r="H11" s="307">
        <v>0.2302</v>
      </c>
      <c r="I11" s="306">
        <f>ROUND(((G11*H11)+G11),2)</f>
        <v>34730.31</v>
      </c>
      <c r="J11" s="317">
        <f>12*F11</f>
        <v>12</v>
      </c>
      <c r="K11" s="318">
        <f>ROUND(J11*G11,2)</f>
        <v>338777.16</v>
      </c>
      <c r="L11" s="306">
        <f>ROUND(J11*I11,2)</f>
        <v>416763.72</v>
      </c>
      <c r="M11" s="319">
        <f>L11/$L$13</f>
        <v>0.320029453873183</v>
      </c>
      <c r="O11" s="320"/>
      <c r="EG11" s="282"/>
      <c r="EH11" s="282"/>
      <c r="EI11" s="282"/>
      <c r="EJ11" s="282"/>
      <c r="EK11" s="282"/>
      <c r="EL11" s="282"/>
      <c r="EM11" s="282"/>
      <c r="EN11" s="282"/>
      <c r="EO11" s="282"/>
      <c r="EP11" s="282"/>
      <c r="EQ11" s="282"/>
      <c r="ER11" s="282"/>
      <c r="ES11" s="282"/>
      <c r="ET11" s="282"/>
      <c r="EU11" s="282"/>
      <c r="EV11" s="282"/>
      <c r="EW11" s="282"/>
      <c r="EX11" s="282"/>
      <c r="EY11" s="282"/>
      <c r="EZ11" s="282"/>
      <c r="FA11" s="282"/>
      <c r="FB11" s="282"/>
      <c r="FC11" s="282"/>
      <c r="FD11" s="282"/>
      <c r="FE11" s="282"/>
      <c r="FF11" s="282"/>
      <c r="FG11" s="282"/>
      <c r="FH11" s="282"/>
      <c r="FI11" s="282"/>
      <c r="FJ11" s="282"/>
      <c r="FK11" s="282"/>
      <c r="FL11" s="282"/>
      <c r="FM11" s="282"/>
      <c r="FN11" s="282"/>
      <c r="FO11" s="282"/>
    </row>
    <row r="12" s="279" customFormat="1" ht="75" customHeight="1" spans="2:171">
      <c r="B12" s="301" t="s">
        <v>10</v>
      </c>
      <c r="C12" s="302" t="s">
        <v>60</v>
      </c>
      <c r="D12" s="303" t="str">
        <f>'AMBULANCIA_TIPO D'!A7</f>
        <v>COMPOSIÇÃO DE CUSTO UNITÁRIO PARA LOCAÇÃO  - COMPOSIÇÃO 02 - TIPO D</v>
      </c>
      <c r="E12" s="304" t="s">
        <v>59</v>
      </c>
      <c r="F12" s="305">
        <v>2</v>
      </c>
      <c r="G12" s="306">
        <f>'AMBULANCIA_TIPO D'!D89</f>
        <v>29991.84</v>
      </c>
      <c r="H12" s="307">
        <v>0.2302</v>
      </c>
      <c r="I12" s="306">
        <f>ROUND(((G12*H12)+G12),2)</f>
        <v>36895.96</v>
      </c>
      <c r="J12" s="317">
        <f>12*F12</f>
        <v>24</v>
      </c>
      <c r="K12" s="318">
        <f>ROUND(J12*G12,2)</f>
        <v>719804.16</v>
      </c>
      <c r="L12" s="306">
        <f>ROUND(J12*I12,2)</f>
        <v>885503.04</v>
      </c>
      <c r="M12" s="319">
        <f>L12/$L$13</f>
        <v>0.679970546126817</v>
      </c>
      <c r="EG12" s="282"/>
      <c r="EH12" s="282"/>
      <c r="EI12" s="282"/>
      <c r="EJ12" s="282"/>
      <c r="EK12" s="282"/>
      <c r="EL12" s="282"/>
      <c r="EM12" s="282"/>
      <c r="EN12" s="282"/>
      <c r="EO12" s="282"/>
      <c r="EP12" s="282"/>
      <c r="EQ12" s="282"/>
      <c r="ER12" s="282"/>
      <c r="ES12" s="282"/>
      <c r="ET12" s="282"/>
      <c r="EU12" s="282"/>
      <c r="EV12" s="282"/>
      <c r="EW12" s="282"/>
      <c r="EX12" s="282"/>
      <c r="EY12" s="282"/>
      <c r="EZ12" s="282"/>
      <c r="FA12" s="282"/>
      <c r="FB12" s="282"/>
      <c r="FC12" s="282"/>
      <c r="FD12" s="282"/>
      <c r="FE12" s="282"/>
      <c r="FF12" s="282"/>
      <c r="FG12" s="282"/>
      <c r="FH12" s="282"/>
      <c r="FI12" s="282"/>
      <c r="FJ12" s="282"/>
      <c r="FK12" s="282"/>
      <c r="FL12" s="282"/>
      <c r="FM12" s="282"/>
      <c r="FN12" s="282"/>
      <c r="FO12" s="282"/>
    </row>
    <row r="13" s="281" customFormat="1" ht="75" customHeight="1" spans="2:13">
      <c r="B13" s="308" t="s">
        <v>7</v>
      </c>
      <c r="C13" s="308"/>
      <c r="D13" s="308"/>
      <c r="E13" s="308"/>
      <c r="F13" s="308"/>
      <c r="G13" s="308"/>
      <c r="H13" s="308"/>
      <c r="I13" s="308"/>
      <c r="J13" s="308"/>
      <c r="K13" s="321">
        <f>SUM(K11:K12)</f>
        <v>1058581.32</v>
      </c>
      <c r="L13" s="294">
        <f>SUM(L11:L12)</f>
        <v>1302266.76</v>
      </c>
      <c r="M13" s="322">
        <f>L13/$L$13</f>
        <v>1</v>
      </c>
    </row>
    <row r="14" s="278" customFormat="1" ht="84.95" customHeight="1" spans="2:13">
      <c r="B14" s="298" t="s">
        <v>38</v>
      </c>
      <c r="C14" s="298"/>
      <c r="D14" s="309" t="str">
        <f>RESUMO!A14</f>
        <v>(UM MILHÃO, TREZENTOS E DOIS MIL, DUZENTOS E SESSENTA E SEIS REAIS E SETENTA E SEIS CENTAVOS)</v>
      </c>
      <c r="E14" s="309"/>
      <c r="F14" s="309"/>
      <c r="G14" s="309"/>
      <c r="H14" s="309"/>
      <c r="I14" s="309"/>
      <c r="J14" s="309"/>
      <c r="K14" s="309"/>
      <c r="L14" s="309"/>
      <c r="M14" s="309"/>
    </row>
    <row r="15" s="278" customFormat="1" ht="12.95" customHeight="1" spans="4:12">
      <c r="D15" s="279"/>
      <c r="E15" s="282"/>
      <c r="F15" s="282"/>
      <c r="G15" s="283"/>
      <c r="H15" s="284"/>
      <c r="I15" s="283"/>
      <c r="J15" s="285"/>
      <c r="K15" s="285"/>
      <c r="L15" s="285"/>
    </row>
    <row r="16" s="278" customFormat="1" ht="19.5" customHeight="1" spans="4:12">
      <c r="D16" s="279"/>
      <c r="E16" s="282"/>
      <c r="F16" s="282"/>
      <c r="G16" s="283"/>
      <c r="H16" s="284"/>
      <c r="I16" s="323"/>
      <c r="J16" s="285"/>
      <c r="K16" s="285"/>
      <c r="L16" s="285"/>
    </row>
    <row r="17" s="278" customFormat="1" ht="19.5" customHeight="1" spans="9:13">
      <c r="I17" s="282"/>
      <c r="J17" s="282"/>
      <c r="K17" s="282"/>
      <c r="L17" s="282"/>
      <c r="M17" s="282"/>
    </row>
    <row r="18" s="278" customFormat="1" ht="19.5" customHeight="1" spans="9:13">
      <c r="I18" s="324"/>
      <c r="J18" s="325"/>
      <c r="K18" s="325"/>
      <c r="L18" s="325"/>
      <c r="M18" s="325"/>
    </row>
    <row r="19" s="278" customFormat="1" ht="19.5" customHeight="1"/>
    <row r="20" s="278" customFormat="1" ht="19.5" customHeight="1" spans="4:12">
      <c r="D20" s="279"/>
      <c r="E20" s="282"/>
      <c r="F20" s="282"/>
      <c r="G20" s="283"/>
      <c r="H20" s="284"/>
      <c r="I20" s="283"/>
      <c r="J20" s="285"/>
      <c r="K20" s="285"/>
      <c r="L20" s="285"/>
    </row>
  </sheetData>
  <mergeCells count="21">
    <mergeCell ref="B1:M1"/>
    <mergeCell ref="B2:M2"/>
    <mergeCell ref="B3:M3"/>
    <mergeCell ref="B4:C4"/>
    <mergeCell ref="D4:M4"/>
    <mergeCell ref="B5:C5"/>
    <mergeCell ref="D5:M5"/>
    <mergeCell ref="B6:M6"/>
    <mergeCell ref="B7:L7"/>
    <mergeCell ref="G8:I8"/>
    <mergeCell ref="K8:L8"/>
    <mergeCell ref="B13:J13"/>
    <mergeCell ref="B14:C14"/>
    <mergeCell ref="D14:M14"/>
    <mergeCell ref="I17:M17"/>
    <mergeCell ref="B8:B9"/>
    <mergeCell ref="C8:C9"/>
    <mergeCell ref="D8:D9"/>
    <mergeCell ref="E8:E9"/>
    <mergeCell ref="F8:F9"/>
    <mergeCell ref="M8:M9"/>
  </mergeCells>
  <pageMargins left="0.511805555555555" right="0.511805555555555" top="0.7875" bottom="0.7875" header="0.511805555555555" footer="0.511805555555555"/>
  <pageSetup paperSize="9" scale="41" orientation="portrait" horizontalDpi="300" verticalDpi="3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8"/>
  <sheetViews>
    <sheetView view="pageBreakPreview" zoomScale="85" zoomScalePageLayoutView="85" zoomScaleNormal="68" topLeftCell="A10" workbookViewId="0">
      <selection activeCell="F39" sqref="F39"/>
    </sheetView>
  </sheetViews>
  <sheetFormatPr defaultColWidth="9.13333333333333" defaultRowHeight="15.75"/>
  <cols>
    <col min="1" max="1" width="12.8666666666667" style="91" customWidth="1"/>
    <col min="2" max="2" width="56.2857142857143" style="91" customWidth="1"/>
    <col min="3" max="3" width="22.2857142857143" style="91" customWidth="1"/>
    <col min="4" max="4" width="31.5714285714286" style="91" customWidth="1"/>
    <col min="5" max="5" width="22.0095238095238" style="91" customWidth="1"/>
    <col min="6" max="6" width="17.152380952381" style="92" customWidth="1"/>
    <col min="7" max="7" width="11.5714285714286" style="92" customWidth="1"/>
    <col min="8" max="13" width="9.13333333333333" style="92"/>
    <col min="14" max="1024" width="9.13333333333333" style="91"/>
  </cols>
  <sheetData>
    <row r="1" ht="69" customHeight="1" spans="1:5">
      <c r="A1" s="221"/>
      <c r="B1" s="222"/>
      <c r="C1" s="222"/>
      <c r="D1" s="223"/>
      <c r="E1" s="94"/>
    </row>
    <row r="2" ht="36" customHeight="1" spans="1:13">
      <c r="A2" s="229" t="s">
        <v>0</v>
      </c>
      <c r="B2" s="229"/>
      <c r="C2" s="229"/>
      <c r="D2" s="229"/>
      <c r="E2" s="96"/>
      <c r="F2" s="97"/>
      <c r="G2" s="97"/>
      <c r="H2" s="97"/>
      <c r="I2" s="97"/>
      <c r="J2" s="97"/>
      <c r="K2" s="97"/>
      <c r="L2" s="97"/>
      <c r="M2" s="97"/>
    </row>
    <row r="3" ht="98.1" customHeight="1" spans="1:13">
      <c r="A3" s="98" t="s">
        <v>2</v>
      </c>
      <c r="B3" s="98"/>
      <c r="C3" s="98"/>
      <c r="D3" s="98"/>
      <c r="E3" s="99"/>
      <c r="F3" s="97"/>
      <c r="G3" s="97"/>
      <c r="H3" s="97"/>
      <c r="I3" s="97"/>
      <c r="J3" s="97"/>
      <c r="K3" s="97"/>
      <c r="L3" s="97"/>
      <c r="M3" s="97"/>
    </row>
    <row r="4" ht="21.95" customHeight="1" spans="1:13">
      <c r="A4" s="100" t="s">
        <v>61</v>
      </c>
      <c r="B4" s="100"/>
      <c r="C4" s="100"/>
      <c r="D4" s="100"/>
      <c r="E4" s="101"/>
      <c r="F4" s="97"/>
      <c r="G4" s="97"/>
      <c r="H4" s="97"/>
      <c r="I4" s="97"/>
      <c r="J4" s="97"/>
      <c r="K4" s="97"/>
      <c r="L4" s="97"/>
      <c r="M4" s="97"/>
    </row>
    <row r="5" ht="21.95" customHeight="1" spans="1:13">
      <c r="A5" s="102" t="s">
        <v>62</v>
      </c>
      <c r="B5" s="102"/>
      <c r="C5" s="102"/>
      <c r="D5" s="102"/>
      <c r="E5" s="103"/>
      <c r="F5" s="97"/>
      <c r="G5" s="97"/>
      <c r="H5" s="97"/>
      <c r="I5" s="97"/>
      <c r="J5" s="97"/>
      <c r="K5" s="97"/>
      <c r="L5" s="97"/>
      <c r="M5" s="97"/>
    </row>
    <row r="6" ht="26.1" customHeight="1" spans="1:13">
      <c r="A6" s="105" t="s">
        <v>63</v>
      </c>
      <c r="B6" s="105"/>
      <c r="C6" s="105"/>
      <c r="D6" s="105"/>
      <c r="E6" s="104"/>
      <c r="F6" s="97"/>
      <c r="G6" s="97"/>
      <c r="H6" s="97"/>
      <c r="I6" s="97"/>
      <c r="J6" s="97"/>
      <c r="K6" s="97"/>
      <c r="L6" s="97"/>
      <c r="M6" s="97"/>
    </row>
    <row r="7" ht="26.1" customHeight="1" spans="1:13">
      <c r="A7" s="230" t="s">
        <v>64</v>
      </c>
      <c r="B7" s="230"/>
      <c r="C7" s="230"/>
      <c r="D7" s="230"/>
      <c r="E7" s="111"/>
      <c r="F7" s="97"/>
      <c r="G7" s="97"/>
      <c r="H7" s="97"/>
      <c r="I7" s="97"/>
      <c r="J7" s="97"/>
      <c r="K7" s="97"/>
      <c r="L7" s="97"/>
      <c r="M7" s="97"/>
    </row>
    <row r="8" ht="6.95" customHeight="1" spans="1:13">
      <c r="A8" s="231"/>
      <c r="B8" s="231"/>
      <c r="C8" s="231"/>
      <c r="D8" s="231"/>
      <c r="E8" s="116"/>
      <c r="F8" s="97"/>
      <c r="G8" s="97"/>
      <c r="H8" s="97"/>
      <c r="I8" s="97"/>
      <c r="J8" s="97"/>
      <c r="K8" s="97"/>
      <c r="L8" s="97"/>
      <c r="M8" s="97"/>
    </row>
    <row r="9" ht="24.95" customHeight="1" spans="1:13">
      <c r="A9" s="232" t="s">
        <v>65</v>
      </c>
      <c r="B9" s="232"/>
      <c r="C9" s="232"/>
      <c r="D9" s="232"/>
      <c r="E9" s="265"/>
      <c r="F9" s="97"/>
      <c r="G9" s="97"/>
      <c r="H9" s="97"/>
      <c r="I9" s="97"/>
      <c r="J9" s="97"/>
      <c r="K9" s="97"/>
      <c r="L9" s="97"/>
      <c r="M9" s="97"/>
    </row>
    <row r="10" ht="21.95" customHeight="1" spans="1:13">
      <c r="A10" s="233" t="s">
        <v>48</v>
      </c>
      <c r="B10" s="233"/>
      <c r="C10" s="233"/>
      <c r="D10" s="234">
        <v>3</v>
      </c>
      <c r="E10" s="116"/>
      <c r="F10" s="97"/>
      <c r="G10" s="97"/>
      <c r="H10" s="97"/>
      <c r="I10" s="97"/>
      <c r="J10" s="97"/>
      <c r="K10" s="97"/>
      <c r="L10" s="97"/>
      <c r="M10" s="97"/>
    </row>
    <row r="11" ht="6.15" customHeight="1" spans="1:13">
      <c r="A11" s="233"/>
      <c r="B11" s="233"/>
      <c r="C11" s="233"/>
      <c r="D11" s="233"/>
      <c r="E11" s="116"/>
      <c r="F11" s="97"/>
      <c r="G11" s="97"/>
      <c r="H11" s="97"/>
      <c r="I11" s="97"/>
      <c r="J11" s="97"/>
      <c r="K11" s="97"/>
      <c r="L11" s="97"/>
      <c r="M11" s="97"/>
    </row>
    <row r="12" ht="21.95" customHeight="1" spans="1:13">
      <c r="A12" s="233" t="s">
        <v>66</v>
      </c>
      <c r="B12" s="233"/>
      <c r="C12" s="233"/>
      <c r="D12" s="233"/>
      <c r="E12" s="116"/>
      <c r="F12" s="97"/>
      <c r="G12" s="97"/>
      <c r="H12" s="97"/>
      <c r="I12" s="97"/>
      <c r="J12" s="97"/>
      <c r="K12" s="97"/>
      <c r="L12" s="97"/>
      <c r="M12" s="97"/>
    </row>
    <row r="13" ht="6" customHeight="1" spans="1:13">
      <c r="A13" s="106"/>
      <c r="B13" s="117"/>
      <c r="C13" s="106"/>
      <c r="D13" s="117"/>
      <c r="E13" s="118"/>
      <c r="F13" s="97"/>
      <c r="G13" s="97"/>
      <c r="H13" s="97"/>
      <c r="I13" s="97"/>
      <c r="J13" s="97"/>
      <c r="K13" s="97"/>
      <c r="L13" s="97"/>
      <c r="M13" s="97"/>
    </row>
    <row r="14" ht="21.95" customHeight="1" spans="1:13">
      <c r="A14" s="106" t="s">
        <v>67</v>
      </c>
      <c r="B14" s="119" t="s">
        <v>68</v>
      </c>
      <c r="C14" s="106" t="s">
        <v>69</v>
      </c>
      <c r="D14" s="235">
        <v>1119.3</v>
      </c>
      <c r="E14" s="121"/>
      <c r="F14" s="122"/>
      <c r="G14" s="123"/>
      <c r="H14" s="124"/>
      <c r="I14" s="97"/>
      <c r="J14" s="97"/>
      <c r="K14" s="97"/>
      <c r="L14" s="97"/>
      <c r="M14" s="97"/>
    </row>
    <row r="15" ht="21.95" customHeight="1" spans="1:13">
      <c r="A15" s="106" t="s">
        <v>70</v>
      </c>
      <c r="B15" s="119" t="s">
        <v>71</v>
      </c>
      <c r="C15" s="106" t="s">
        <v>72</v>
      </c>
      <c r="D15" s="236">
        <f>12*3</f>
        <v>36</v>
      </c>
      <c r="E15" s="126"/>
      <c r="F15" s="97"/>
      <c r="G15" s="123"/>
      <c r="H15" s="124"/>
      <c r="I15" s="97"/>
      <c r="J15" s="97"/>
      <c r="K15" s="97"/>
      <c r="L15" s="97"/>
      <c r="M15" s="97"/>
    </row>
    <row r="16" ht="21.95" customHeight="1" spans="1:13">
      <c r="A16" s="106" t="s">
        <v>73</v>
      </c>
      <c r="B16" s="107" t="s">
        <v>74</v>
      </c>
      <c r="C16" s="106" t="s">
        <v>75</v>
      </c>
      <c r="D16" s="131">
        <v>0.1</v>
      </c>
      <c r="E16" s="132"/>
      <c r="F16" s="97"/>
      <c r="G16" s="124"/>
      <c r="H16" s="97"/>
      <c r="I16" s="97"/>
      <c r="J16" s="97"/>
      <c r="K16" s="97"/>
      <c r="L16" s="97"/>
      <c r="M16" s="97"/>
    </row>
    <row r="17" ht="21.95" customHeight="1" spans="1:13">
      <c r="A17" s="106" t="s">
        <v>76</v>
      </c>
      <c r="B17" s="119" t="s">
        <v>77</v>
      </c>
      <c r="C17" s="106" t="s">
        <v>78</v>
      </c>
      <c r="D17" s="152">
        <v>12</v>
      </c>
      <c r="E17" s="266"/>
      <c r="F17" s="97"/>
      <c r="G17" s="97"/>
      <c r="H17" s="97"/>
      <c r="I17" s="97"/>
      <c r="J17" s="97"/>
      <c r="K17" s="97"/>
      <c r="L17" s="97"/>
      <c r="M17" s="97"/>
    </row>
    <row r="18" ht="21.95" customHeight="1" spans="1:13">
      <c r="A18" s="133" t="s">
        <v>79</v>
      </c>
      <c r="B18" s="133"/>
      <c r="C18" s="133"/>
      <c r="D18" s="243">
        <f>ROUND((D14/D15)-((D14*D16)/D15),2)</f>
        <v>27.98</v>
      </c>
      <c r="E18" s="267"/>
      <c r="F18" s="136"/>
      <c r="G18" s="137"/>
      <c r="H18" s="123"/>
      <c r="I18" s="97"/>
      <c r="J18" s="97"/>
      <c r="K18" s="97"/>
      <c r="L18" s="97"/>
      <c r="M18" s="97"/>
    </row>
    <row r="19" ht="6.95" customHeight="1" spans="1:13">
      <c r="A19" s="106"/>
      <c r="B19" s="117"/>
      <c r="C19" s="106"/>
      <c r="D19" s="117"/>
      <c r="E19" s="118"/>
      <c r="F19" s="97"/>
      <c r="G19" s="124"/>
      <c r="H19" s="97"/>
      <c r="I19" s="97"/>
      <c r="J19" s="97"/>
      <c r="K19" s="97"/>
      <c r="L19" s="97"/>
      <c r="M19" s="97"/>
    </row>
    <row r="20" ht="21.95" customHeight="1" spans="1:13">
      <c r="A20" s="238" t="s">
        <v>80</v>
      </c>
      <c r="B20" s="238"/>
      <c r="C20" s="238"/>
      <c r="D20" s="238"/>
      <c r="E20" s="268"/>
      <c r="F20" s="97"/>
      <c r="G20" s="97"/>
      <c r="H20" s="97"/>
      <c r="I20" s="97"/>
      <c r="J20" s="97"/>
      <c r="K20" s="97"/>
      <c r="L20" s="97"/>
      <c r="M20" s="97"/>
    </row>
    <row r="21" ht="8.1" customHeight="1" spans="1:13">
      <c r="A21" s="106"/>
      <c r="B21" s="117"/>
      <c r="C21" s="106"/>
      <c r="D21" s="117"/>
      <c r="E21" s="118"/>
      <c r="F21" s="97"/>
      <c r="G21" s="123"/>
      <c r="H21" s="97"/>
      <c r="I21" s="97"/>
      <c r="J21" s="97"/>
      <c r="K21" s="97"/>
      <c r="L21" s="97"/>
      <c r="M21" s="97"/>
    </row>
    <row r="22" ht="21.95" customHeight="1" spans="1:13">
      <c r="A22" s="106" t="s">
        <v>81</v>
      </c>
      <c r="B22" s="117" t="s">
        <v>82</v>
      </c>
      <c r="C22" s="106" t="s">
        <v>83</v>
      </c>
      <c r="D22" s="138">
        <f>D16/D17</f>
        <v>0.00833333333333333</v>
      </c>
      <c r="E22" s="139"/>
      <c r="F22" s="97"/>
      <c r="G22" s="123"/>
      <c r="H22" s="97"/>
      <c r="I22" s="97"/>
      <c r="J22" s="97"/>
      <c r="K22" s="97"/>
      <c r="L22" s="97"/>
      <c r="M22" s="97"/>
    </row>
    <row r="23" ht="21.95" customHeight="1" spans="1:13">
      <c r="A23" s="106" t="s">
        <v>84</v>
      </c>
      <c r="B23" s="117" t="s">
        <v>85</v>
      </c>
      <c r="C23" s="106" t="s">
        <v>86</v>
      </c>
      <c r="D23" s="140">
        <f>ROUND(D14*D22,2)</f>
        <v>9.33</v>
      </c>
      <c r="E23" s="141"/>
      <c r="F23" s="97"/>
      <c r="G23" s="97"/>
      <c r="H23" s="97"/>
      <c r="I23" s="97"/>
      <c r="J23" s="97"/>
      <c r="K23" s="97"/>
      <c r="L23" s="97"/>
      <c r="M23" s="97"/>
    </row>
    <row r="24" s="227" customFormat="1" ht="21.95" customHeight="1" spans="1:13">
      <c r="A24" s="239" t="s">
        <v>87</v>
      </c>
      <c r="B24" s="239"/>
      <c r="C24" s="239"/>
      <c r="D24" s="269">
        <f>SUM(D18+D23)*D10</f>
        <v>111.93</v>
      </c>
      <c r="E24" s="268"/>
      <c r="F24" s="241"/>
      <c r="G24" s="241"/>
      <c r="H24" s="241"/>
      <c r="I24" s="241"/>
      <c r="J24" s="241"/>
      <c r="K24" s="241"/>
      <c r="L24" s="241"/>
      <c r="M24" s="241"/>
    </row>
    <row r="25" s="227" customFormat="1" ht="6" customHeight="1" spans="1:13">
      <c r="A25" s="242"/>
      <c r="B25" s="242"/>
      <c r="C25" s="242"/>
      <c r="D25" s="242"/>
      <c r="E25" s="268"/>
      <c r="F25" s="241"/>
      <c r="G25" s="241"/>
      <c r="H25" s="241"/>
      <c r="I25" s="241"/>
      <c r="J25" s="241"/>
      <c r="K25" s="241"/>
      <c r="L25" s="241"/>
      <c r="M25" s="241"/>
    </row>
    <row r="26" ht="24.95" customHeight="1" spans="1:13">
      <c r="A26" s="232" t="s">
        <v>88</v>
      </c>
      <c r="B26" s="232"/>
      <c r="C26" s="232"/>
      <c r="D26" s="232"/>
      <c r="E26" s="116"/>
      <c r="F26" s="97"/>
      <c r="G26" s="97"/>
      <c r="H26" s="97"/>
      <c r="I26" s="97"/>
      <c r="J26" s="97"/>
      <c r="K26" s="97"/>
      <c r="L26" s="97"/>
      <c r="M26" s="97"/>
    </row>
    <row r="27" ht="21.95" customHeight="1" spans="1:13">
      <c r="A27" s="233" t="s">
        <v>48</v>
      </c>
      <c r="B27" s="233"/>
      <c r="C27" s="233"/>
      <c r="D27" s="234">
        <v>1</v>
      </c>
      <c r="E27" s="116"/>
      <c r="F27" s="97"/>
      <c r="G27" s="97"/>
      <c r="H27" s="97"/>
      <c r="I27" s="97"/>
      <c r="J27" s="97"/>
      <c r="K27" s="97"/>
      <c r="L27" s="97"/>
      <c r="M27" s="97"/>
    </row>
    <row r="28" ht="6.15" customHeight="1" spans="1:13">
      <c r="A28" s="233"/>
      <c r="B28" s="233"/>
      <c r="C28" s="233"/>
      <c r="D28" s="233"/>
      <c r="E28" s="116"/>
      <c r="F28" s="97"/>
      <c r="G28" s="97"/>
      <c r="H28" s="97"/>
      <c r="I28" s="97"/>
      <c r="J28" s="97"/>
      <c r="K28" s="97"/>
      <c r="L28" s="97"/>
      <c r="M28" s="97"/>
    </row>
    <row r="29" ht="21.95" customHeight="1" spans="1:13">
      <c r="A29" s="233" t="s">
        <v>66</v>
      </c>
      <c r="B29" s="233"/>
      <c r="C29" s="233"/>
      <c r="D29" s="233"/>
      <c r="E29" s="116"/>
      <c r="F29" s="97"/>
      <c r="G29" s="97"/>
      <c r="H29" s="97"/>
      <c r="I29" s="97"/>
      <c r="J29" s="97"/>
      <c r="K29" s="97"/>
      <c r="L29" s="97"/>
      <c r="M29" s="97"/>
    </row>
    <row r="30" ht="6" customHeight="1" spans="1:13">
      <c r="A30" s="106"/>
      <c r="B30" s="117"/>
      <c r="C30" s="106"/>
      <c r="D30" s="117"/>
      <c r="E30" s="118"/>
      <c r="F30" s="97"/>
      <c r="G30" s="97"/>
      <c r="H30" s="97"/>
      <c r="I30" s="97"/>
      <c r="J30" s="97"/>
      <c r="K30" s="97"/>
      <c r="L30" s="97"/>
      <c r="M30" s="97"/>
    </row>
    <row r="31" ht="21" customHeight="1" spans="1:13">
      <c r="A31" s="106" t="s">
        <v>89</v>
      </c>
      <c r="B31" s="119" t="s">
        <v>68</v>
      </c>
      <c r="C31" s="106" t="s">
        <v>90</v>
      </c>
      <c r="D31" s="235">
        <v>308.21</v>
      </c>
      <c r="E31" s="121"/>
      <c r="F31" s="122"/>
      <c r="G31" s="123"/>
      <c r="H31" s="124"/>
      <c r="I31" s="97"/>
      <c r="J31" s="97"/>
      <c r="K31" s="97"/>
      <c r="L31" s="97"/>
      <c r="M31" s="97"/>
    </row>
    <row r="32" ht="21" customHeight="1" spans="1:13">
      <c r="A32" s="106" t="s">
        <v>91</v>
      </c>
      <c r="B32" s="119" t="s">
        <v>71</v>
      </c>
      <c r="C32" s="106" t="s">
        <v>92</v>
      </c>
      <c r="D32" s="236">
        <f>12*5</f>
        <v>60</v>
      </c>
      <c r="E32" s="126"/>
      <c r="F32" s="97"/>
      <c r="G32" s="123"/>
      <c r="H32" s="124"/>
      <c r="I32" s="97"/>
      <c r="J32" s="97"/>
      <c r="K32" s="97"/>
      <c r="L32" s="97"/>
      <c r="M32" s="97"/>
    </row>
    <row r="33" ht="21" customHeight="1" spans="1:13">
      <c r="A33" s="106" t="s">
        <v>93</v>
      </c>
      <c r="B33" s="107" t="s">
        <v>74</v>
      </c>
      <c r="C33" s="106" t="s">
        <v>94</v>
      </c>
      <c r="D33" s="131">
        <v>0.1</v>
      </c>
      <c r="E33" s="132"/>
      <c r="F33" s="97"/>
      <c r="G33" s="124"/>
      <c r="H33" s="97"/>
      <c r="I33" s="97"/>
      <c r="J33" s="97"/>
      <c r="K33" s="97"/>
      <c r="L33" s="97"/>
      <c r="M33" s="97"/>
    </row>
    <row r="34" ht="21" customHeight="1" spans="1:13">
      <c r="A34" s="106" t="s">
        <v>95</v>
      </c>
      <c r="B34" s="119" t="s">
        <v>77</v>
      </c>
      <c r="C34" s="106" t="s">
        <v>96</v>
      </c>
      <c r="D34" s="152">
        <v>12</v>
      </c>
      <c r="E34" s="266"/>
      <c r="F34" s="97"/>
      <c r="G34" s="97"/>
      <c r="H34" s="97"/>
      <c r="I34" s="97"/>
      <c r="J34" s="97"/>
      <c r="K34" s="97"/>
      <c r="L34" s="97"/>
      <c r="M34" s="97"/>
    </row>
    <row r="35" ht="20.1" customHeight="1" spans="1:13">
      <c r="A35" s="133" t="s">
        <v>79</v>
      </c>
      <c r="B35" s="133"/>
      <c r="C35" s="133"/>
      <c r="D35" s="237">
        <f>ROUND((D31/D32)-((D31*D33)/D32),2)</f>
        <v>4.62</v>
      </c>
      <c r="E35" s="267"/>
      <c r="F35" s="136"/>
      <c r="G35" s="137"/>
      <c r="H35" s="123"/>
      <c r="I35" s="97"/>
      <c r="J35" s="97"/>
      <c r="K35" s="97"/>
      <c r="L35" s="97"/>
      <c r="M35" s="97"/>
    </row>
    <row r="36" ht="6.95" customHeight="1" spans="1:13">
      <c r="A36" s="106"/>
      <c r="B36" s="117"/>
      <c r="C36" s="106"/>
      <c r="D36" s="117"/>
      <c r="E36" s="118"/>
      <c r="F36" s="97"/>
      <c r="G36" s="124"/>
      <c r="H36" s="97"/>
      <c r="I36" s="97"/>
      <c r="J36" s="97"/>
      <c r="K36" s="97"/>
      <c r="L36" s="97"/>
      <c r="M36" s="97"/>
    </row>
    <row r="37" ht="21.95" customHeight="1" spans="1:13">
      <c r="A37" s="238" t="s">
        <v>80</v>
      </c>
      <c r="B37" s="238"/>
      <c r="C37" s="238"/>
      <c r="D37" s="238"/>
      <c r="E37" s="268"/>
      <c r="F37" s="97"/>
      <c r="G37" s="97"/>
      <c r="H37" s="97"/>
      <c r="I37" s="97"/>
      <c r="J37" s="97"/>
      <c r="K37" s="97"/>
      <c r="L37" s="97"/>
      <c r="M37" s="97"/>
    </row>
    <row r="38" ht="8.1" customHeight="1" spans="1:13">
      <c r="A38" s="106"/>
      <c r="B38" s="117"/>
      <c r="C38" s="106"/>
      <c r="D38" s="117"/>
      <c r="E38" s="118"/>
      <c r="F38" s="97"/>
      <c r="G38" s="123"/>
      <c r="H38" s="97"/>
      <c r="I38" s="97"/>
      <c r="J38" s="97"/>
      <c r="K38" s="97"/>
      <c r="L38" s="97"/>
      <c r="M38" s="97"/>
    </row>
    <row r="39" ht="18.95" customHeight="1" spans="1:13">
      <c r="A39" s="106" t="s">
        <v>97</v>
      </c>
      <c r="B39" s="117" t="s">
        <v>82</v>
      </c>
      <c r="C39" s="106" t="s">
        <v>98</v>
      </c>
      <c r="D39" s="138">
        <f>D33/D34</f>
        <v>0.00833333333333333</v>
      </c>
      <c r="E39" s="139"/>
      <c r="F39" s="97"/>
      <c r="G39" s="123"/>
      <c r="H39" s="97"/>
      <c r="I39" s="97"/>
      <c r="J39" s="97"/>
      <c r="K39" s="97"/>
      <c r="L39" s="97"/>
      <c r="M39" s="97"/>
    </row>
    <row r="40" ht="18.95" customHeight="1" spans="1:13">
      <c r="A40" s="106" t="s">
        <v>99</v>
      </c>
      <c r="B40" s="117" t="s">
        <v>85</v>
      </c>
      <c r="C40" s="106" t="s">
        <v>100</v>
      </c>
      <c r="D40" s="140">
        <f>ROUND(D31*D39,2)</f>
        <v>2.57</v>
      </c>
      <c r="E40" s="141"/>
      <c r="F40" s="97"/>
      <c r="G40" s="97"/>
      <c r="H40" s="97"/>
      <c r="I40" s="97"/>
      <c r="J40" s="97"/>
      <c r="K40" s="97"/>
      <c r="L40" s="97"/>
      <c r="M40" s="97"/>
    </row>
    <row r="41" s="227" customFormat="1" ht="21.95" customHeight="1" spans="1:13">
      <c r="A41" s="239" t="s">
        <v>87</v>
      </c>
      <c r="B41" s="239"/>
      <c r="C41" s="239"/>
      <c r="D41" s="269">
        <f>SUM(D35+D40)*D27</f>
        <v>7.19</v>
      </c>
      <c r="E41" s="268"/>
      <c r="F41" s="241"/>
      <c r="G41" s="241"/>
      <c r="H41" s="241"/>
      <c r="I41" s="241"/>
      <c r="J41" s="241"/>
      <c r="K41" s="241"/>
      <c r="L41" s="241"/>
      <c r="M41" s="241"/>
    </row>
    <row r="42" s="227" customFormat="1" ht="6" customHeight="1" spans="1:13">
      <c r="A42" s="242"/>
      <c r="B42" s="242"/>
      <c r="C42" s="242"/>
      <c r="D42" s="242"/>
      <c r="E42" s="268"/>
      <c r="F42" s="241"/>
      <c r="G42" s="241"/>
      <c r="H42" s="241"/>
      <c r="I42" s="241"/>
      <c r="J42" s="241"/>
      <c r="K42" s="241"/>
      <c r="L42" s="241"/>
      <c r="M42" s="241"/>
    </row>
    <row r="43" ht="24.95" customHeight="1" spans="1:13">
      <c r="A43" s="232" t="s">
        <v>101</v>
      </c>
      <c r="B43" s="232"/>
      <c r="C43" s="232"/>
      <c r="D43" s="232"/>
      <c r="E43" s="116"/>
      <c r="F43" s="97"/>
      <c r="G43" s="97"/>
      <c r="H43" s="97"/>
      <c r="I43" s="97"/>
      <c r="J43" s="97"/>
      <c r="K43" s="97"/>
      <c r="L43" s="97"/>
      <c r="M43" s="97"/>
    </row>
    <row r="44" ht="21.95" customHeight="1" spans="1:13">
      <c r="A44" s="233" t="s">
        <v>48</v>
      </c>
      <c r="B44" s="233"/>
      <c r="C44" s="233"/>
      <c r="D44" s="234">
        <v>1</v>
      </c>
      <c r="E44" s="116"/>
      <c r="F44" s="97"/>
      <c r="G44" s="97"/>
      <c r="H44" s="97"/>
      <c r="I44" s="97"/>
      <c r="J44" s="97"/>
      <c r="K44" s="97"/>
      <c r="L44" s="97"/>
      <c r="M44" s="97"/>
    </row>
    <row r="45" ht="6.15" customHeight="1" spans="1:13">
      <c r="A45" s="233"/>
      <c r="B45" s="233"/>
      <c r="C45" s="233"/>
      <c r="D45" s="233"/>
      <c r="E45" s="116"/>
      <c r="F45" s="97"/>
      <c r="G45" s="97"/>
      <c r="H45" s="97"/>
      <c r="I45" s="97"/>
      <c r="J45" s="97"/>
      <c r="K45" s="97"/>
      <c r="L45" s="97"/>
      <c r="M45" s="97"/>
    </row>
    <row r="46" ht="21.95" customHeight="1" spans="1:13">
      <c r="A46" s="233" t="s">
        <v>66</v>
      </c>
      <c r="B46" s="233"/>
      <c r="C46" s="233"/>
      <c r="D46" s="233"/>
      <c r="E46" s="116"/>
      <c r="F46" s="97"/>
      <c r="G46" s="97"/>
      <c r="H46" s="97"/>
      <c r="I46" s="97"/>
      <c r="J46" s="97"/>
      <c r="K46" s="97"/>
      <c r="L46" s="97"/>
      <c r="M46" s="97"/>
    </row>
    <row r="47" ht="6" customHeight="1" spans="1:13">
      <c r="A47" s="106"/>
      <c r="B47" s="117"/>
      <c r="C47" s="106"/>
      <c r="D47" s="117"/>
      <c r="E47" s="118"/>
      <c r="F47" s="97"/>
      <c r="G47" s="97"/>
      <c r="H47" s="97"/>
      <c r="I47" s="97"/>
      <c r="J47" s="97"/>
      <c r="K47" s="97"/>
      <c r="L47" s="97"/>
      <c r="M47" s="97"/>
    </row>
    <row r="48" ht="21.95" customHeight="1" spans="1:13">
      <c r="A48" s="106" t="s">
        <v>102</v>
      </c>
      <c r="B48" s="119" t="s">
        <v>68</v>
      </c>
      <c r="C48" s="106" t="s">
        <v>103</v>
      </c>
      <c r="D48" s="235">
        <v>109.9</v>
      </c>
      <c r="E48" s="121"/>
      <c r="F48" s="122"/>
      <c r="G48" s="123"/>
      <c r="H48" s="124"/>
      <c r="I48" s="97"/>
      <c r="J48" s="97"/>
      <c r="K48" s="97"/>
      <c r="L48" s="97"/>
      <c r="M48" s="97"/>
    </row>
    <row r="49" ht="21.95" customHeight="1" spans="1:13">
      <c r="A49" s="106" t="s">
        <v>104</v>
      </c>
      <c r="B49" s="119" t="s">
        <v>71</v>
      </c>
      <c r="C49" s="106" t="s">
        <v>105</v>
      </c>
      <c r="D49" s="236">
        <f>12*5</f>
        <v>60</v>
      </c>
      <c r="E49" s="126"/>
      <c r="F49" s="97"/>
      <c r="G49" s="123"/>
      <c r="H49" s="124"/>
      <c r="I49" s="97"/>
      <c r="J49" s="97"/>
      <c r="K49" s="97"/>
      <c r="L49" s="97"/>
      <c r="M49" s="97"/>
    </row>
    <row r="50" ht="21.95" customHeight="1" spans="1:13">
      <c r="A50" s="106" t="s">
        <v>106</v>
      </c>
      <c r="B50" s="107" t="s">
        <v>74</v>
      </c>
      <c r="C50" s="106" t="s">
        <v>107</v>
      </c>
      <c r="D50" s="131">
        <v>0.1</v>
      </c>
      <c r="E50" s="132"/>
      <c r="F50" s="97"/>
      <c r="G50" s="124"/>
      <c r="H50" s="97"/>
      <c r="I50" s="97"/>
      <c r="J50" s="97"/>
      <c r="K50" s="97"/>
      <c r="L50" s="97"/>
      <c r="M50" s="97"/>
    </row>
    <row r="51" ht="21.95" customHeight="1" spans="1:13">
      <c r="A51" s="106" t="s">
        <v>108</v>
      </c>
      <c r="B51" s="119" t="s">
        <v>77</v>
      </c>
      <c r="C51" s="106" t="s">
        <v>109</v>
      </c>
      <c r="D51" s="152">
        <v>12</v>
      </c>
      <c r="E51" s="266"/>
      <c r="F51" s="97"/>
      <c r="G51" s="97"/>
      <c r="H51" s="97"/>
      <c r="I51" s="97"/>
      <c r="J51" s="97"/>
      <c r="K51" s="97"/>
      <c r="L51" s="97"/>
      <c r="M51" s="97"/>
    </row>
    <row r="52" ht="21.95" customHeight="1" spans="1:13">
      <c r="A52" s="133" t="s">
        <v>79</v>
      </c>
      <c r="B52" s="133"/>
      <c r="C52" s="133"/>
      <c r="D52" s="237">
        <f>ROUND((D48/D49)-((D48*D50)/D49),2)</f>
        <v>1.65</v>
      </c>
      <c r="E52" s="267"/>
      <c r="F52" s="136"/>
      <c r="G52" s="137"/>
      <c r="H52" s="123"/>
      <c r="I52" s="97"/>
      <c r="J52" s="97"/>
      <c r="K52" s="97"/>
      <c r="L52" s="97"/>
      <c r="M52" s="97"/>
    </row>
    <row r="53" ht="6.95" customHeight="1" spans="1:13">
      <c r="A53" s="106"/>
      <c r="B53" s="117"/>
      <c r="C53" s="106"/>
      <c r="D53" s="117"/>
      <c r="E53" s="118"/>
      <c r="F53" s="97"/>
      <c r="G53" s="124"/>
      <c r="H53" s="97"/>
      <c r="I53" s="97"/>
      <c r="J53" s="97"/>
      <c r="K53" s="97"/>
      <c r="L53" s="97"/>
      <c r="M53" s="97"/>
    </row>
    <row r="54" ht="21.95" customHeight="1" spans="1:13">
      <c r="A54" s="238" t="s">
        <v>80</v>
      </c>
      <c r="B54" s="238"/>
      <c r="C54" s="238"/>
      <c r="D54" s="238"/>
      <c r="E54" s="268"/>
      <c r="F54" s="97"/>
      <c r="G54" s="97"/>
      <c r="H54" s="97"/>
      <c r="I54" s="97"/>
      <c r="J54" s="97"/>
      <c r="K54" s="97"/>
      <c r="L54" s="97"/>
      <c r="M54" s="97"/>
    </row>
    <row r="55" ht="8.1" customHeight="1" spans="1:13">
      <c r="A55" s="106"/>
      <c r="B55" s="117"/>
      <c r="C55" s="106"/>
      <c r="D55" s="117"/>
      <c r="E55" s="118"/>
      <c r="F55" s="97"/>
      <c r="G55" s="123"/>
      <c r="H55" s="97"/>
      <c r="I55" s="97"/>
      <c r="J55" s="97"/>
      <c r="K55" s="97"/>
      <c r="L55" s="97"/>
      <c r="M55" s="97"/>
    </row>
    <row r="56" ht="21.95" customHeight="1" spans="1:13">
      <c r="A56" s="106" t="s">
        <v>110</v>
      </c>
      <c r="B56" s="117" t="s">
        <v>82</v>
      </c>
      <c r="C56" s="106" t="s">
        <v>111</v>
      </c>
      <c r="D56" s="138">
        <f>D50/D51</f>
        <v>0.00833333333333333</v>
      </c>
      <c r="E56" s="139"/>
      <c r="F56" s="97"/>
      <c r="G56" s="123"/>
      <c r="H56" s="97"/>
      <c r="I56" s="97"/>
      <c r="J56" s="97"/>
      <c r="K56" s="97"/>
      <c r="L56" s="97"/>
      <c r="M56" s="97"/>
    </row>
    <row r="57" ht="21.95" customHeight="1" spans="1:13">
      <c r="A57" s="106" t="s">
        <v>112</v>
      </c>
      <c r="B57" s="117" t="s">
        <v>85</v>
      </c>
      <c r="C57" s="106" t="s">
        <v>113</v>
      </c>
      <c r="D57" s="140">
        <f>ROUND(D48*D56,2)</f>
        <v>0.92</v>
      </c>
      <c r="E57" s="141"/>
      <c r="F57" s="97"/>
      <c r="G57" s="97"/>
      <c r="H57" s="97"/>
      <c r="I57" s="97"/>
      <c r="J57" s="97"/>
      <c r="K57" s="97"/>
      <c r="L57" s="97"/>
      <c r="M57" s="97"/>
    </row>
    <row r="58" s="227" customFormat="1" ht="21.95" customHeight="1" spans="1:13">
      <c r="A58" s="239" t="s">
        <v>87</v>
      </c>
      <c r="B58" s="239"/>
      <c r="C58" s="239"/>
      <c r="D58" s="269">
        <f>SUM(D52+D57)*D44</f>
        <v>2.57</v>
      </c>
      <c r="E58" s="268"/>
      <c r="F58" s="241"/>
      <c r="G58" s="241"/>
      <c r="H58" s="241"/>
      <c r="I58" s="241"/>
      <c r="J58" s="241"/>
      <c r="K58" s="241"/>
      <c r="L58" s="241"/>
      <c r="M58" s="241"/>
    </row>
    <row r="59" s="227" customFormat="1" ht="6" customHeight="1" spans="1:13">
      <c r="A59" s="242"/>
      <c r="B59" s="242"/>
      <c r="C59" s="242"/>
      <c r="D59" s="242"/>
      <c r="E59" s="268"/>
      <c r="F59" s="241"/>
      <c r="G59" s="241"/>
      <c r="H59" s="241"/>
      <c r="I59" s="241"/>
      <c r="J59" s="241"/>
      <c r="K59" s="241"/>
      <c r="L59" s="241"/>
      <c r="M59" s="241"/>
    </row>
    <row r="60" ht="24.95" customHeight="1" spans="1:13">
      <c r="A60" s="232" t="s">
        <v>114</v>
      </c>
      <c r="B60" s="232"/>
      <c r="C60" s="232"/>
      <c r="D60" s="232"/>
      <c r="E60" s="116"/>
      <c r="F60" s="97"/>
      <c r="G60" s="97"/>
      <c r="H60" s="97"/>
      <c r="I60" s="97"/>
      <c r="J60" s="97"/>
      <c r="K60" s="97"/>
      <c r="L60" s="97"/>
      <c r="M60" s="97"/>
    </row>
    <row r="61" ht="21.95" customHeight="1" spans="1:13">
      <c r="A61" s="233" t="s">
        <v>48</v>
      </c>
      <c r="B61" s="233"/>
      <c r="C61" s="233"/>
      <c r="D61" s="234">
        <v>1</v>
      </c>
      <c r="E61" s="116"/>
      <c r="F61" s="97"/>
      <c r="G61" s="97"/>
      <c r="H61" s="97"/>
      <c r="I61" s="97"/>
      <c r="J61" s="97"/>
      <c r="K61" s="97"/>
      <c r="L61" s="97"/>
      <c r="M61" s="97"/>
    </row>
    <row r="62" ht="6.15" customHeight="1" spans="1:13">
      <c r="A62" s="233"/>
      <c r="B62" s="233"/>
      <c r="C62" s="233"/>
      <c r="D62" s="233"/>
      <c r="E62" s="116"/>
      <c r="F62" s="97"/>
      <c r="G62" s="97"/>
      <c r="H62" s="97"/>
      <c r="I62" s="97"/>
      <c r="J62" s="97"/>
      <c r="K62" s="97"/>
      <c r="L62" s="97"/>
      <c r="M62" s="97"/>
    </row>
    <row r="63" ht="21.95" customHeight="1" spans="1:13">
      <c r="A63" s="233" t="s">
        <v>66</v>
      </c>
      <c r="B63" s="233"/>
      <c r="C63" s="233"/>
      <c r="D63" s="233"/>
      <c r="E63" s="116"/>
      <c r="F63" s="97"/>
      <c r="G63" s="97"/>
      <c r="H63" s="97"/>
      <c r="I63" s="97"/>
      <c r="J63" s="97"/>
      <c r="K63" s="97"/>
      <c r="L63" s="97"/>
      <c r="M63" s="97"/>
    </row>
    <row r="64" ht="6" customHeight="1" spans="1:13">
      <c r="A64" s="106"/>
      <c r="B64" s="117"/>
      <c r="C64" s="106"/>
      <c r="D64" s="117"/>
      <c r="E64" s="118"/>
      <c r="F64" s="97"/>
      <c r="G64" s="97"/>
      <c r="H64" s="97"/>
      <c r="I64" s="97"/>
      <c r="J64" s="97"/>
      <c r="K64" s="97"/>
      <c r="L64" s="97"/>
      <c r="M64" s="97"/>
    </row>
    <row r="65" ht="20.1" customHeight="1" spans="1:13">
      <c r="A65" s="106" t="s">
        <v>115</v>
      </c>
      <c r="B65" s="119" t="s">
        <v>68</v>
      </c>
      <c r="C65" s="106" t="s">
        <v>116</v>
      </c>
      <c r="D65" s="235">
        <v>18.93</v>
      </c>
      <c r="E65" s="121"/>
      <c r="F65" s="122"/>
      <c r="G65" s="123"/>
      <c r="H65" s="124"/>
      <c r="I65" s="97"/>
      <c r="J65" s="97"/>
      <c r="K65" s="97"/>
      <c r="L65" s="97"/>
      <c r="M65" s="97"/>
    </row>
    <row r="66" ht="20.1" customHeight="1" spans="1:13">
      <c r="A66" s="106" t="s">
        <v>117</v>
      </c>
      <c r="B66" s="119" t="s">
        <v>71</v>
      </c>
      <c r="C66" s="106" t="s">
        <v>118</v>
      </c>
      <c r="D66" s="270">
        <f>12*3</f>
        <v>36</v>
      </c>
      <c r="E66" s="126"/>
      <c r="F66" s="97"/>
      <c r="G66" s="123"/>
      <c r="H66" s="124"/>
      <c r="I66" s="97"/>
      <c r="J66" s="97"/>
      <c r="K66" s="97"/>
      <c r="L66" s="97"/>
      <c r="M66" s="97"/>
    </row>
    <row r="67" ht="20.1" customHeight="1" spans="1:13">
      <c r="A67" s="106" t="s">
        <v>119</v>
      </c>
      <c r="B67" s="107" t="s">
        <v>74</v>
      </c>
      <c r="C67" s="106" t="s">
        <v>120</v>
      </c>
      <c r="D67" s="131">
        <v>0.1</v>
      </c>
      <c r="E67" s="132"/>
      <c r="F67" s="97"/>
      <c r="G67" s="124"/>
      <c r="H67" s="97"/>
      <c r="I67" s="97"/>
      <c r="J67" s="97"/>
      <c r="K67" s="97"/>
      <c r="L67" s="97"/>
      <c r="M67" s="97"/>
    </row>
    <row r="68" ht="20.1" customHeight="1" spans="1:13">
      <c r="A68" s="106" t="s">
        <v>121</v>
      </c>
      <c r="B68" s="119" t="s">
        <v>77</v>
      </c>
      <c r="C68" s="106" t="s">
        <v>122</v>
      </c>
      <c r="D68" s="152">
        <v>12</v>
      </c>
      <c r="E68" s="266"/>
      <c r="F68" s="97"/>
      <c r="G68" s="97"/>
      <c r="H68" s="97"/>
      <c r="I68" s="97"/>
      <c r="J68" s="97"/>
      <c r="K68" s="97"/>
      <c r="L68" s="97"/>
      <c r="M68" s="97"/>
    </row>
    <row r="69" ht="20.1" customHeight="1" spans="1:13">
      <c r="A69" s="133" t="s">
        <v>79</v>
      </c>
      <c r="B69" s="133"/>
      <c r="C69" s="133"/>
      <c r="D69" s="237">
        <f>ROUND((D65/D66)-((D65*D67)/D66),2)</f>
        <v>0.47</v>
      </c>
      <c r="E69" s="267"/>
      <c r="F69" s="136"/>
      <c r="G69" s="137"/>
      <c r="H69" s="123"/>
      <c r="I69" s="97"/>
      <c r="J69" s="97"/>
      <c r="K69" s="97"/>
      <c r="L69" s="97"/>
      <c r="M69" s="97"/>
    </row>
    <row r="70" ht="6.95" customHeight="1" spans="1:13">
      <c r="A70" s="106"/>
      <c r="B70" s="117"/>
      <c r="C70" s="106"/>
      <c r="D70" s="117"/>
      <c r="E70" s="118"/>
      <c r="F70" s="97"/>
      <c r="G70" s="124"/>
      <c r="H70" s="97"/>
      <c r="I70" s="97"/>
      <c r="J70" s="97"/>
      <c r="K70" s="97"/>
      <c r="L70" s="97"/>
      <c r="M70" s="97"/>
    </row>
    <row r="71" ht="21.95" customHeight="1" spans="1:13">
      <c r="A71" s="238" t="s">
        <v>80</v>
      </c>
      <c r="B71" s="238"/>
      <c r="C71" s="238"/>
      <c r="D71" s="238"/>
      <c r="E71" s="268"/>
      <c r="F71" s="97"/>
      <c r="G71" s="97"/>
      <c r="H71" s="97"/>
      <c r="I71" s="97"/>
      <c r="J71" s="97"/>
      <c r="K71" s="97"/>
      <c r="L71" s="97"/>
      <c r="M71" s="97"/>
    </row>
    <row r="72" ht="8.1" customHeight="1" spans="1:13">
      <c r="A72" s="106"/>
      <c r="B72" s="117"/>
      <c r="C72" s="106"/>
      <c r="D72" s="117"/>
      <c r="E72" s="118"/>
      <c r="F72" s="97"/>
      <c r="G72" s="123"/>
      <c r="H72" s="97"/>
      <c r="I72" s="97"/>
      <c r="J72" s="97"/>
      <c r="K72" s="97"/>
      <c r="L72" s="97"/>
      <c r="M72" s="97"/>
    </row>
    <row r="73" ht="21.95" customHeight="1" spans="1:13">
      <c r="A73" s="106" t="s">
        <v>123</v>
      </c>
      <c r="B73" s="117" t="s">
        <v>82</v>
      </c>
      <c r="C73" s="106" t="s">
        <v>124</v>
      </c>
      <c r="D73" s="138">
        <f>D67/D68</f>
        <v>0.00833333333333333</v>
      </c>
      <c r="E73" s="139"/>
      <c r="F73" s="97"/>
      <c r="G73" s="123"/>
      <c r="H73" s="97"/>
      <c r="I73" s="97"/>
      <c r="J73" s="97"/>
      <c r="K73" s="97"/>
      <c r="L73" s="97"/>
      <c r="M73" s="97"/>
    </row>
    <row r="74" ht="21.95" customHeight="1" spans="1:13">
      <c r="A74" s="106" t="s">
        <v>125</v>
      </c>
      <c r="B74" s="117" t="s">
        <v>85</v>
      </c>
      <c r="C74" s="106" t="s">
        <v>126</v>
      </c>
      <c r="D74" s="140">
        <f>ROUND(D65*D73,2)</f>
        <v>0.16</v>
      </c>
      <c r="E74" s="141"/>
      <c r="F74" s="97"/>
      <c r="G74" s="97"/>
      <c r="H74" s="97"/>
      <c r="I74" s="97"/>
      <c r="J74" s="97"/>
      <c r="K74" s="97"/>
      <c r="L74" s="97"/>
      <c r="M74" s="97"/>
    </row>
    <row r="75" s="227" customFormat="1" ht="21.95" customHeight="1" spans="1:13">
      <c r="A75" s="239" t="s">
        <v>87</v>
      </c>
      <c r="B75" s="239"/>
      <c r="C75" s="239"/>
      <c r="D75" s="269">
        <f>SUM(D69+D74)*D61</f>
        <v>0.63</v>
      </c>
      <c r="E75" s="268"/>
      <c r="F75" s="241"/>
      <c r="G75" s="241"/>
      <c r="H75" s="241"/>
      <c r="I75" s="241"/>
      <c r="J75" s="241"/>
      <c r="K75" s="241"/>
      <c r="L75" s="241"/>
      <c r="M75" s="241"/>
    </row>
    <row r="76" s="227" customFormat="1" ht="6" customHeight="1" spans="1:13">
      <c r="A76" s="242"/>
      <c r="B76" s="242"/>
      <c r="C76" s="242"/>
      <c r="D76" s="242"/>
      <c r="E76" s="268"/>
      <c r="F76" s="241"/>
      <c r="G76" s="241"/>
      <c r="H76" s="241"/>
      <c r="I76" s="241"/>
      <c r="J76" s="241"/>
      <c r="K76" s="241"/>
      <c r="L76" s="241"/>
      <c r="M76" s="241"/>
    </row>
    <row r="77" ht="24.95" customHeight="1" spans="1:13">
      <c r="A77" s="232" t="s">
        <v>127</v>
      </c>
      <c r="B77" s="232"/>
      <c r="C77" s="232"/>
      <c r="D77" s="232"/>
      <c r="E77" s="116"/>
      <c r="F77" s="97"/>
      <c r="G77" s="97"/>
      <c r="H77" s="97"/>
      <c r="I77" s="97"/>
      <c r="J77" s="97"/>
      <c r="K77" s="97"/>
      <c r="L77" s="97"/>
      <c r="M77" s="97"/>
    </row>
    <row r="78" ht="21.95" customHeight="1" spans="1:13">
      <c r="A78" s="233" t="s">
        <v>48</v>
      </c>
      <c r="B78" s="233"/>
      <c r="C78" s="233"/>
      <c r="D78" s="234">
        <v>1</v>
      </c>
      <c r="E78" s="116"/>
      <c r="F78" s="97"/>
      <c r="G78" s="97"/>
      <c r="H78" s="97"/>
      <c r="I78" s="97"/>
      <c r="J78" s="97"/>
      <c r="K78" s="97"/>
      <c r="L78" s="97"/>
      <c r="M78" s="97"/>
    </row>
    <row r="79" ht="6.15" customHeight="1" spans="1:13">
      <c r="A79" s="233"/>
      <c r="B79" s="233"/>
      <c r="C79" s="233"/>
      <c r="D79" s="233"/>
      <c r="E79" s="116"/>
      <c r="F79" s="97"/>
      <c r="G79" s="97"/>
      <c r="H79" s="97"/>
      <c r="I79" s="97"/>
      <c r="J79" s="97"/>
      <c r="K79" s="97"/>
      <c r="L79" s="97"/>
      <c r="M79" s="97"/>
    </row>
    <row r="80" ht="21.95" customHeight="1" spans="1:13">
      <c r="A80" s="233" t="s">
        <v>66</v>
      </c>
      <c r="B80" s="233"/>
      <c r="C80" s="233"/>
      <c r="D80" s="233"/>
      <c r="E80" s="116"/>
      <c r="F80" s="97"/>
      <c r="G80" s="97"/>
      <c r="H80" s="97"/>
      <c r="I80" s="97"/>
      <c r="J80" s="97"/>
      <c r="K80" s="97"/>
      <c r="L80" s="97"/>
      <c r="M80" s="97"/>
    </row>
    <row r="81" ht="6" customHeight="1" spans="1:13">
      <c r="A81" s="106"/>
      <c r="B81" s="117"/>
      <c r="C81" s="106"/>
      <c r="D81" s="117"/>
      <c r="E81" s="118"/>
      <c r="F81" s="97"/>
      <c r="G81" s="97"/>
      <c r="H81" s="97"/>
      <c r="I81" s="97"/>
      <c r="J81" s="97"/>
      <c r="K81" s="97"/>
      <c r="L81" s="97"/>
      <c r="M81" s="97"/>
    </row>
    <row r="82" ht="20.1" customHeight="1" spans="1:13">
      <c r="A82" s="106" t="s">
        <v>128</v>
      </c>
      <c r="B82" s="119" t="s">
        <v>68</v>
      </c>
      <c r="C82" s="106" t="s">
        <v>129</v>
      </c>
      <c r="D82" s="235">
        <v>119.67</v>
      </c>
      <c r="E82" s="121"/>
      <c r="F82" s="122"/>
      <c r="G82" s="123"/>
      <c r="H82" s="124"/>
      <c r="I82" s="97"/>
      <c r="J82" s="97"/>
      <c r="K82" s="97"/>
      <c r="L82" s="97"/>
      <c r="M82" s="97"/>
    </row>
    <row r="83" ht="20.1" customHeight="1" spans="1:13">
      <c r="A83" s="106" t="s">
        <v>130</v>
      </c>
      <c r="B83" s="119" t="s">
        <v>71</v>
      </c>
      <c r="C83" s="106" t="s">
        <v>131</v>
      </c>
      <c r="D83" s="236">
        <f>12*3</f>
        <v>36</v>
      </c>
      <c r="E83" s="126"/>
      <c r="F83" s="97"/>
      <c r="G83" s="123"/>
      <c r="H83" s="124"/>
      <c r="I83" s="97"/>
      <c r="J83" s="97"/>
      <c r="K83" s="97"/>
      <c r="L83" s="97"/>
      <c r="M83" s="97"/>
    </row>
    <row r="84" ht="20.1" customHeight="1" spans="1:13">
      <c r="A84" s="106" t="s">
        <v>132</v>
      </c>
      <c r="B84" s="107" t="s">
        <v>74</v>
      </c>
      <c r="C84" s="106" t="s">
        <v>133</v>
      </c>
      <c r="D84" s="131">
        <v>0.1</v>
      </c>
      <c r="E84" s="132"/>
      <c r="F84" s="97"/>
      <c r="G84" s="124"/>
      <c r="H84" s="97"/>
      <c r="I84" s="97"/>
      <c r="J84" s="97"/>
      <c r="K84" s="97"/>
      <c r="L84" s="97"/>
      <c r="M84" s="97"/>
    </row>
    <row r="85" ht="20.1" customHeight="1" spans="1:13">
      <c r="A85" s="106" t="s">
        <v>134</v>
      </c>
      <c r="B85" s="119" t="s">
        <v>77</v>
      </c>
      <c r="C85" s="106" t="s">
        <v>135</v>
      </c>
      <c r="D85" s="152">
        <v>12</v>
      </c>
      <c r="E85" s="266"/>
      <c r="F85" s="97"/>
      <c r="G85" s="97"/>
      <c r="H85" s="97"/>
      <c r="I85" s="97"/>
      <c r="J85" s="97"/>
      <c r="K85" s="97"/>
      <c r="L85" s="97"/>
      <c r="M85" s="97"/>
    </row>
    <row r="86" ht="20.1" customHeight="1" spans="1:13">
      <c r="A86" s="133" t="s">
        <v>79</v>
      </c>
      <c r="B86" s="133"/>
      <c r="C86" s="133"/>
      <c r="D86" s="237">
        <f>ROUND((D82/D83)-((D82*D84)/D83),2)</f>
        <v>2.99</v>
      </c>
      <c r="E86" s="267"/>
      <c r="F86" s="136"/>
      <c r="G86" s="137"/>
      <c r="H86" s="123"/>
      <c r="I86" s="97"/>
      <c r="J86" s="97"/>
      <c r="K86" s="97"/>
      <c r="L86" s="97"/>
      <c r="M86" s="97"/>
    </row>
    <row r="87" ht="6.95" customHeight="1" spans="1:13">
      <c r="A87" s="106"/>
      <c r="B87" s="117"/>
      <c r="C87" s="106"/>
      <c r="D87" s="117"/>
      <c r="E87" s="118"/>
      <c r="F87" s="97"/>
      <c r="G87" s="124"/>
      <c r="H87" s="97"/>
      <c r="I87" s="97"/>
      <c r="J87" s="97"/>
      <c r="K87" s="97"/>
      <c r="L87" s="97"/>
      <c r="M87" s="97"/>
    </row>
    <row r="88" ht="21.95" customHeight="1" spans="1:13">
      <c r="A88" s="238" t="s">
        <v>80</v>
      </c>
      <c r="B88" s="238"/>
      <c r="C88" s="238"/>
      <c r="D88" s="238"/>
      <c r="E88" s="268"/>
      <c r="F88" s="97"/>
      <c r="G88" s="97"/>
      <c r="H88" s="97"/>
      <c r="I88" s="97"/>
      <c r="J88" s="97"/>
      <c r="K88" s="97"/>
      <c r="L88" s="97"/>
      <c r="M88" s="97"/>
    </row>
    <row r="89" ht="8.1" customHeight="1" spans="1:13">
      <c r="A89" s="106"/>
      <c r="B89" s="117"/>
      <c r="C89" s="106"/>
      <c r="D89" s="117"/>
      <c r="E89" s="118"/>
      <c r="F89" s="97"/>
      <c r="G89" s="123"/>
      <c r="H89" s="97"/>
      <c r="I89" s="97"/>
      <c r="J89" s="97"/>
      <c r="K89" s="97"/>
      <c r="L89" s="97"/>
      <c r="M89" s="97"/>
    </row>
    <row r="90" ht="21.95" customHeight="1" spans="1:13">
      <c r="A90" s="106" t="s">
        <v>136</v>
      </c>
      <c r="B90" s="117" t="s">
        <v>82</v>
      </c>
      <c r="C90" s="106" t="s">
        <v>137</v>
      </c>
      <c r="D90" s="138">
        <f>D84/D85</f>
        <v>0.00833333333333333</v>
      </c>
      <c r="E90" s="139"/>
      <c r="F90" s="97"/>
      <c r="G90" s="123"/>
      <c r="H90" s="97"/>
      <c r="I90" s="97"/>
      <c r="J90" s="97"/>
      <c r="K90" s="97"/>
      <c r="L90" s="97"/>
      <c r="M90" s="97"/>
    </row>
    <row r="91" ht="21.95" customHeight="1" spans="1:13">
      <c r="A91" s="106" t="s">
        <v>138</v>
      </c>
      <c r="B91" s="117" t="s">
        <v>85</v>
      </c>
      <c r="C91" s="106" t="s">
        <v>139</v>
      </c>
      <c r="D91" s="140">
        <f>ROUND(D82*D90,2)</f>
        <v>1</v>
      </c>
      <c r="E91" s="141"/>
      <c r="F91" s="97"/>
      <c r="G91" s="97"/>
      <c r="H91" s="97"/>
      <c r="I91" s="97"/>
      <c r="J91" s="97"/>
      <c r="K91" s="97"/>
      <c r="L91" s="97"/>
      <c r="M91" s="97"/>
    </row>
    <row r="92" s="227" customFormat="1" ht="21.95" customHeight="1" spans="1:13">
      <c r="A92" s="239" t="s">
        <v>87</v>
      </c>
      <c r="B92" s="239"/>
      <c r="C92" s="239"/>
      <c r="D92" s="269">
        <f>SUM(D86+D91)*D78</f>
        <v>3.99</v>
      </c>
      <c r="E92" s="268"/>
      <c r="F92" s="241"/>
      <c r="G92" s="241"/>
      <c r="H92" s="241"/>
      <c r="I92" s="241"/>
      <c r="J92" s="241"/>
      <c r="K92" s="241"/>
      <c r="L92" s="241"/>
      <c r="M92" s="241"/>
    </row>
    <row r="93" s="227" customFormat="1" ht="6" customHeight="1" spans="1:13">
      <c r="A93" s="242"/>
      <c r="B93" s="242"/>
      <c r="C93" s="242"/>
      <c r="D93" s="242"/>
      <c r="E93" s="268"/>
      <c r="F93" s="241"/>
      <c r="G93" s="241"/>
      <c r="H93" s="241"/>
      <c r="I93" s="241"/>
      <c r="J93" s="241"/>
      <c r="K93" s="241"/>
      <c r="L93" s="241"/>
      <c r="M93" s="241"/>
    </row>
    <row r="94" ht="24.95" customHeight="1" spans="1:13">
      <c r="A94" s="232" t="s">
        <v>140</v>
      </c>
      <c r="B94" s="232"/>
      <c r="C94" s="232"/>
      <c r="D94" s="232"/>
      <c r="E94" s="116"/>
      <c r="F94" s="97"/>
      <c r="G94" s="97"/>
      <c r="H94" s="97"/>
      <c r="I94" s="97"/>
      <c r="J94" s="97"/>
      <c r="K94" s="97"/>
      <c r="L94" s="97"/>
      <c r="M94" s="97"/>
    </row>
    <row r="95" ht="21.95" customHeight="1" spans="1:13">
      <c r="A95" s="233" t="s">
        <v>48</v>
      </c>
      <c r="B95" s="233"/>
      <c r="C95" s="233"/>
      <c r="D95" s="234">
        <v>1</v>
      </c>
      <c r="E95" s="116"/>
      <c r="F95" s="97"/>
      <c r="G95" s="97"/>
      <c r="H95" s="97"/>
      <c r="I95" s="97"/>
      <c r="J95" s="97"/>
      <c r="K95" s="97"/>
      <c r="L95" s="97"/>
      <c r="M95" s="97"/>
    </row>
    <row r="96" ht="6.15" customHeight="1" spans="1:13">
      <c r="A96" s="233"/>
      <c r="B96" s="233"/>
      <c r="C96" s="233"/>
      <c r="D96" s="233"/>
      <c r="E96" s="116"/>
      <c r="F96" s="97"/>
      <c r="G96" s="97"/>
      <c r="H96" s="97"/>
      <c r="I96" s="97"/>
      <c r="J96" s="97"/>
      <c r="K96" s="97"/>
      <c r="L96" s="97"/>
      <c r="M96" s="97"/>
    </row>
    <row r="97" ht="21.95" customHeight="1" spans="1:13">
      <c r="A97" s="233" t="s">
        <v>66</v>
      </c>
      <c r="B97" s="233"/>
      <c r="C97" s="233"/>
      <c r="D97" s="233"/>
      <c r="E97" s="116"/>
      <c r="F97" s="97"/>
      <c r="G97" s="97"/>
      <c r="H97" s="97"/>
      <c r="I97" s="97"/>
      <c r="J97" s="97"/>
      <c r="K97" s="97"/>
      <c r="L97" s="97"/>
      <c r="M97" s="97"/>
    </row>
    <row r="98" ht="6" customHeight="1" spans="1:13">
      <c r="A98" s="106"/>
      <c r="B98" s="117"/>
      <c r="C98" s="106"/>
      <c r="D98" s="117"/>
      <c r="E98" s="118"/>
      <c r="F98" s="97"/>
      <c r="G98" s="97"/>
      <c r="H98" s="97"/>
      <c r="I98" s="97"/>
      <c r="J98" s="97"/>
      <c r="K98" s="97"/>
      <c r="L98" s="97"/>
      <c r="M98" s="97"/>
    </row>
    <row r="99" ht="20.1" customHeight="1" spans="1:13">
      <c r="A99" s="106" t="s">
        <v>141</v>
      </c>
      <c r="B99" s="119" t="s">
        <v>68</v>
      </c>
      <c r="C99" s="106" t="s">
        <v>142</v>
      </c>
      <c r="D99" s="235">
        <v>163.83</v>
      </c>
      <c r="E99" s="121"/>
      <c r="F99" s="122"/>
      <c r="G99" s="123"/>
      <c r="H99" s="124"/>
      <c r="I99" s="97"/>
      <c r="J99" s="97"/>
      <c r="K99" s="97"/>
      <c r="L99" s="97"/>
      <c r="M99" s="97"/>
    </row>
    <row r="100" ht="20.1" customHeight="1" spans="1:13">
      <c r="A100" s="106" t="s">
        <v>143</v>
      </c>
      <c r="B100" s="119" t="s">
        <v>71</v>
      </c>
      <c r="C100" s="106" t="s">
        <v>144</v>
      </c>
      <c r="D100" s="236">
        <f>12*2</f>
        <v>24</v>
      </c>
      <c r="E100" s="126"/>
      <c r="F100" s="97"/>
      <c r="G100" s="123"/>
      <c r="H100" s="124"/>
      <c r="I100" s="97"/>
      <c r="J100" s="97"/>
      <c r="K100" s="97"/>
      <c r="L100" s="97"/>
      <c r="M100" s="97"/>
    </row>
    <row r="101" ht="20.1" customHeight="1" spans="1:13">
      <c r="A101" s="106" t="s">
        <v>145</v>
      </c>
      <c r="B101" s="107" t="s">
        <v>74</v>
      </c>
      <c r="C101" s="106" t="s">
        <v>146</v>
      </c>
      <c r="D101" s="131">
        <v>0.1</v>
      </c>
      <c r="E101" s="132"/>
      <c r="F101" s="97"/>
      <c r="G101" s="124"/>
      <c r="H101" s="97"/>
      <c r="I101" s="97"/>
      <c r="J101" s="97"/>
      <c r="K101" s="97"/>
      <c r="L101" s="97"/>
      <c r="M101" s="97"/>
    </row>
    <row r="102" ht="20.1" customHeight="1" spans="1:13">
      <c r="A102" s="106" t="s">
        <v>147</v>
      </c>
      <c r="B102" s="119" t="s">
        <v>77</v>
      </c>
      <c r="C102" s="106" t="s">
        <v>148</v>
      </c>
      <c r="D102" s="152">
        <v>12</v>
      </c>
      <c r="E102" s="266"/>
      <c r="F102" s="97"/>
      <c r="G102" s="97"/>
      <c r="H102" s="97"/>
      <c r="I102" s="97"/>
      <c r="J102" s="97"/>
      <c r="K102" s="97"/>
      <c r="L102" s="97"/>
      <c r="M102" s="97"/>
    </row>
    <row r="103" ht="20.1" customHeight="1" spans="1:13">
      <c r="A103" s="133" t="s">
        <v>79</v>
      </c>
      <c r="B103" s="133"/>
      <c r="C103" s="133"/>
      <c r="D103" s="237">
        <f>ROUND((D99/D100)-((D99*D101)/D100),2)</f>
        <v>6.14</v>
      </c>
      <c r="E103" s="267"/>
      <c r="F103" s="136"/>
      <c r="G103" s="137"/>
      <c r="H103" s="123"/>
      <c r="I103" s="97"/>
      <c r="J103" s="97"/>
      <c r="K103" s="97"/>
      <c r="L103" s="97"/>
      <c r="M103" s="97"/>
    </row>
    <row r="104" ht="6.95" customHeight="1" spans="1:13">
      <c r="A104" s="106"/>
      <c r="B104" s="117"/>
      <c r="C104" s="106"/>
      <c r="D104" s="117"/>
      <c r="E104" s="118"/>
      <c r="F104" s="97"/>
      <c r="G104" s="124"/>
      <c r="H104" s="97"/>
      <c r="I104" s="97"/>
      <c r="J104" s="97"/>
      <c r="K104" s="97"/>
      <c r="L104" s="97"/>
      <c r="M104" s="97"/>
    </row>
    <row r="105" ht="21.95" customHeight="1" spans="1:13">
      <c r="A105" s="238" t="s">
        <v>80</v>
      </c>
      <c r="B105" s="238"/>
      <c r="C105" s="238"/>
      <c r="D105" s="238"/>
      <c r="E105" s="268"/>
      <c r="F105" s="97"/>
      <c r="G105" s="97"/>
      <c r="H105" s="97"/>
      <c r="I105" s="97"/>
      <c r="J105" s="97"/>
      <c r="K105" s="97"/>
      <c r="L105" s="97"/>
      <c r="M105" s="97"/>
    </row>
    <row r="106" ht="8.1" customHeight="1" spans="1:13">
      <c r="A106" s="106"/>
      <c r="B106" s="117"/>
      <c r="C106" s="106"/>
      <c r="D106" s="117"/>
      <c r="E106" s="118"/>
      <c r="F106" s="97"/>
      <c r="G106" s="123"/>
      <c r="H106" s="97"/>
      <c r="I106" s="97"/>
      <c r="J106" s="97"/>
      <c r="K106" s="97"/>
      <c r="L106" s="97"/>
      <c r="M106" s="97"/>
    </row>
    <row r="107" ht="21.95" customHeight="1" spans="1:13">
      <c r="A107" s="106" t="s">
        <v>149</v>
      </c>
      <c r="B107" s="117" t="s">
        <v>82</v>
      </c>
      <c r="C107" s="106" t="s">
        <v>150</v>
      </c>
      <c r="D107" s="138">
        <f>D101/D102</f>
        <v>0.00833333333333333</v>
      </c>
      <c r="E107" s="139"/>
      <c r="F107" s="97"/>
      <c r="G107" s="123"/>
      <c r="H107" s="97"/>
      <c r="I107" s="97"/>
      <c r="J107" s="97"/>
      <c r="K107" s="97"/>
      <c r="L107" s="97"/>
      <c r="M107" s="97"/>
    </row>
    <row r="108" ht="21.95" customHeight="1" spans="1:13">
      <c r="A108" s="106" t="s">
        <v>151</v>
      </c>
      <c r="B108" s="117" t="s">
        <v>85</v>
      </c>
      <c r="C108" s="106" t="s">
        <v>152</v>
      </c>
      <c r="D108" s="140">
        <f>ROUND(D99*D107,2)</f>
        <v>1.37</v>
      </c>
      <c r="E108" s="141"/>
      <c r="F108" s="97"/>
      <c r="G108" s="97"/>
      <c r="H108" s="97"/>
      <c r="I108" s="97"/>
      <c r="J108" s="97"/>
      <c r="K108" s="97"/>
      <c r="L108" s="97"/>
      <c r="M108" s="97"/>
    </row>
    <row r="109" s="227" customFormat="1" ht="21.95" customHeight="1" spans="1:13">
      <c r="A109" s="239" t="s">
        <v>87</v>
      </c>
      <c r="B109" s="239"/>
      <c r="C109" s="239"/>
      <c r="D109" s="269">
        <f>SUM(D103+D108)</f>
        <v>7.51</v>
      </c>
      <c r="E109" s="268"/>
      <c r="F109" s="241"/>
      <c r="G109" s="241"/>
      <c r="H109" s="241"/>
      <c r="I109" s="241"/>
      <c r="J109" s="241"/>
      <c r="K109" s="241"/>
      <c r="L109" s="241"/>
      <c r="M109" s="241"/>
    </row>
    <row r="110" s="227" customFormat="1" ht="6" customHeight="1" spans="1:13">
      <c r="A110" s="242"/>
      <c r="B110" s="242"/>
      <c r="C110" s="242"/>
      <c r="D110" s="242"/>
      <c r="E110" s="268"/>
      <c r="F110" s="241"/>
      <c r="G110" s="241"/>
      <c r="H110" s="241"/>
      <c r="I110" s="241"/>
      <c r="J110" s="241"/>
      <c r="K110" s="241"/>
      <c r="L110" s="241"/>
      <c r="M110" s="241"/>
    </row>
    <row r="111" ht="24.95" customHeight="1" spans="1:13">
      <c r="A111" s="232" t="s">
        <v>153</v>
      </c>
      <c r="B111" s="232"/>
      <c r="C111" s="232"/>
      <c r="D111" s="232"/>
      <c r="E111" s="116"/>
      <c r="F111" s="97"/>
      <c r="G111" s="97"/>
      <c r="H111" s="97"/>
      <c r="I111" s="97"/>
      <c r="J111" s="97"/>
      <c r="K111" s="97"/>
      <c r="L111" s="97"/>
      <c r="M111" s="97"/>
    </row>
    <row r="112" ht="21.95" customHeight="1" spans="1:13">
      <c r="A112" s="233" t="s">
        <v>48</v>
      </c>
      <c r="B112" s="233"/>
      <c r="C112" s="233"/>
      <c r="D112" s="234">
        <v>1</v>
      </c>
      <c r="E112" s="116"/>
      <c r="F112" s="97"/>
      <c r="G112" s="97"/>
      <c r="H112" s="97"/>
      <c r="I112" s="97"/>
      <c r="J112" s="97"/>
      <c r="K112" s="97"/>
      <c r="L112" s="97"/>
      <c r="M112" s="97"/>
    </row>
    <row r="113" ht="6.15" customHeight="1" spans="1:13">
      <c r="A113" s="233"/>
      <c r="B113" s="233"/>
      <c r="C113" s="233"/>
      <c r="D113" s="233"/>
      <c r="E113" s="116"/>
      <c r="F113" s="97"/>
      <c r="G113" s="97"/>
      <c r="H113" s="97"/>
      <c r="I113" s="97"/>
      <c r="J113" s="97"/>
      <c r="K113" s="97"/>
      <c r="L113" s="97"/>
      <c r="M113" s="97"/>
    </row>
    <row r="114" ht="21.95" customHeight="1" spans="1:13">
      <c r="A114" s="233" t="s">
        <v>66</v>
      </c>
      <c r="B114" s="233"/>
      <c r="C114" s="233"/>
      <c r="D114" s="233"/>
      <c r="E114" s="116"/>
      <c r="F114" s="97"/>
      <c r="G114" s="97"/>
      <c r="H114" s="97"/>
      <c r="I114" s="97"/>
      <c r="J114" s="97"/>
      <c r="K114" s="97"/>
      <c r="L114" s="97"/>
      <c r="M114" s="97"/>
    </row>
    <row r="115" ht="6" customHeight="1" spans="1:13">
      <c r="A115" s="106"/>
      <c r="B115" s="117"/>
      <c r="C115" s="106"/>
      <c r="D115" s="117"/>
      <c r="E115" s="118"/>
      <c r="F115" s="97"/>
      <c r="G115" s="97"/>
      <c r="H115" s="97"/>
      <c r="I115" s="97"/>
      <c r="J115" s="97"/>
      <c r="K115" s="97"/>
      <c r="L115" s="97"/>
      <c r="M115" s="97"/>
    </row>
    <row r="116" ht="20.1" customHeight="1" spans="1:13">
      <c r="A116" s="106" t="s">
        <v>154</v>
      </c>
      <c r="B116" s="119" t="s">
        <v>68</v>
      </c>
      <c r="C116" s="106" t="s">
        <v>155</v>
      </c>
      <c r="D116" s="271">
        <v>152.66</v>
      </c>
      <c r="E116" s="121"/>
      <c r="F116" s="122"/>
      <c r="G116" s="123"/>
      <c r="H116" s="124"/>
      <c r="I116" s="97"/>
      <c r="J116" s="97"/>
      <c r="K116" s="97"/>
      <c r="L116" s="97"/>
      <c r="M116" s="97"/>
    </row>
    <row r="117" ht="20.1" customHeight="1" spans="1:13">
      <c r="A117" s="106" t="s">
        <v>156</v>
      </c>
      <c r="B117" s="119" t="s">
        <v>71</v>
      </c>
      <c r="C117" s="106" t="s">
        <v>157</v>
      </c>
      <c r="D117" s="236">
        <f>12*2</f>
        <v>24</v>
      </c>
      <c r="E117" s="126"/>
      <c r="F117" s="97"/>
      <c r="G117" s="123"/>
      <c r="H117" s="124"/>
      <c r="I117" s="97"/>
      <c r="J117" s="97"/>
      <c r="K117" s="97"/>
      <c r="L117" s="97"/>
      <c r="M117" s="97"/>
    </row>
    <row r="118" ht="20.1" customHeight="1" spans="1:13">
      <c r="A118" s="106" t="s">
        <v>158</v>
      </c>
      <c r="B118" s="107" t="s">
        <v>74</v>
      </c>
      <c r="C118" s="106" t="s">
        <v>159</v>
      </c>
      <c r="D118" s="131">
        <v>0.1</v>
      </c>
      <c r="E118" s="132"/>
      <c r="F118" s="97"/>
      <c r="G118" s="124"/>
      <c r="H118" s="97"/>
      <c r="I118" s="97"/>
      <c r="J118" s="97"/>
      <c r="K118" s="97"/>
      <c r="L118" s="97"/>
      <c r="M118" s="97"/>
    </row>
    <row r="119" ht="20.1" customHeight="1" spans="1:13">
      <c r="A119" s="106" t="s">
        <v>160</v>
      </c>
      <c r="B119" s="119" t="s">
        <v>77</v>
      </c>
      <c r="C119" s="106" t="s">
        <v>161</v>
      </c>
      <c r="D119" s="152">
        <v>12</v>
      </c>
      <c r="E119" s="266"/>
      <c r="F119" s="97"/>
      <c r="G119" s="97"/>
      <c r="H119" s="97"/>
      <c r="I119" s="97"/>
      <c r="J119" s="97"/>
      <c r="K119" s="97"/>
      <c r="L119" s="97"/>
      <c r="M119" s="97"/>
    </row>
    <row r="120" ht="20.1" customHeight="1" spans="1:13">
      <c r="A120" s="133" t="s">
        <v>79</v>
      </c>
      <c r="B120" s="133"/>
      <c r="C120" s="133"/>
      <c r="D120" s="237">
        <f>ROUND((D116/D117)-((D116*D118)/D117),2)</f>
        <v>5.72</v>
      </c>
      <c r="E120" s="267"/>
      <c r="F120" s="136"/>
      <c r="G120" s="137"/>
      <c r="H120" s="123"/>
      <c r="I120" s="97"/>
      <c r="J120" s="97"/>
      <c r="K120" s="97"/>
      <c r="L120" s="97"/>
      <c r="M120" s="97"/>
    </row>
    <row r="121" ht="6.95" customHeight="1" spans="1:13">
      <c r="A121" s="106"/>
      <c r="B121" s="117"/>
      <c r="C121" s="106"/>
      <c r="D121" s="117"/>
      <c r="E121" s="118"/>
      <c r="F121" s="97"/>
      <c r="G121" s="124"/>
      <c r="H121" s="97"/>
      <c r="I121" s="97"/>
      <c r="J121" s="97"/>
      <c r="K121" s="97"/>
      <c r="L121" s="97"/>
      <c r="M121" s="97"/>
    </row>
    <row r="122" ht="21.95" customHeight="1" spans="1:13">
      <c r="A122" s="238" t="s">
        <v>80</v>
      </c>
      <c r="B122" s="238"/>
      <c r="C122" s="238"/>
      <c r="D122" s="238"/>
      <c r="E122" s="268"/>
      <c r="F122" s="97"/>
      <c r="G122" s="97"/>
      <c r="H122" s="97"/>
      <c r="I122" s="97"/>
      <c r="J122" s="97"/>
      <c r="K122" s="97"/>
      <c r="L122" s="97"/>
      <c r="M122" s="97"/>
    </row>
    <row r="123" ht="8.1" customHeight="1" spans="1:13">
      <c r="A123" s="106"/>
      <c r="B123" s="117"/>
      <c r="C123" s="106"/>
      <c r="D123" s="117"/>
      <c r="E123" s="118"/>
      <c r="F123" s="97"/>
      <c r="G123" s="123"/>
      <c r="H123" s="97"/>
      <c r="I123" s="97"/>
      <c r="J123" s="97"/>
      <c r="K123" s="97"/>
      <c r="L123" s="97"/>
      <c r="M123" s="97"/>
    </row>
    <row r="124" ht="21.95" customHeight="1" spans="1:13">
      <c r="A124" s="106" t="s">
        <v>162</v>
      </c>
      <c r="B124" s="117" t="s">
        <v>82</v>
      </c>
      <c r="C124" s="106" t="s">
        <v>163</v>
      </c>
      <c r="D124" s="138">
        <f>D118/D119</f>
        <v>0.00833333333333333</v>
      </c>
      <c r="E124" s="139"/>
      <c r="F124" s="97"/>
      <c r="G124" s="123"/>
      <c r="H124" s="97"/>
      <c r="I124" s="97"/>
      <c r="J124" s="97"/>
      <c r="K124" s="97"/>
      <c r="L124" s="97"/>
      <c r="M124" s="97"/>
    </row>
    <row r="125" ht="21.95" customHeight="1" spans="1:13">
      <c r="A125" s="106" t="s">
        <v>164</v>
      </c>
      <c r="B125" s="117" t="s">
        <v>85</v>
      </c>
      <c r="C125" s="106" t="s">
        <v>165</v>
      </c>
      <c r="D125" s="140">
        <f>ROUND(D116*D124,2)</f>
        <v>1.27</v>
      </c>
      <c r="E125" s="141"/>
      <c r="F125" s="97"/>
      <c r="G125" s="97"/>
      <c r="H125" s="97"/>
      <c r="I125" s="97"/>
      <c r="J125" s="97"/>
      <c r="K125" s="97"/>
      <c r="L125" s="97"/>
      <c r="M125" s="97"/>
    </row>
    <row r="126" s="227" customFormat="1" ht="21.95" customHeight="1" spans="1:13">
      <c r="A126" s="239" t="s">
        <v>87</v>
      </c>
      <c r="B126" s="239"/>
      <c r="C126" s="239"/>
      <c r="D126" s="269">
        <f>SUM(D120+D125)*D112</f>
        <v>6.99</v>
      </c>
      <c r="E126" s="268"/>
      <c r="F126" s="241"/>
      <c r="G126" s="241"/>
      <c r="H126" s="241"/>
      <c r="I126" s="241"/>
      <c r="J126" s="241"/>
      <c r="K126" s="241"/>
      <c r="L126" s="241"/>
      <c r="M126" s="241"/>
    </row>
    <row r="127" s="227" customFormat="1" ht="9.95" customHeight="1" spans="1:13">
      <c r="A127" s="242"/>
      <c r="B127" s="242"/>
      <c r="C127" s="242"/>
      <c r="D127" s="242"/>
      <c r="E127" s="268"/>
      <c r="F127" s="241"/>
      <c r="G127" s="241"/>
      <c r="H127" s="241"/>
      <c r="I127" s="241"/>
      <c r="J127" s="241"/>
      <c r="K127" s="241"/>
      <c r="L127" s="241"/>
      <c r="M127" s="241"/>
    </row>
    <row r="128" s="227" customFormat="1" ht="22.05" customHeight="1" spans="1:13">
      <c r="A128" s="232" t="s">
        <v>166</v>
      </c>
      <c r="B128" s="232"/>
      <c r="C128" s="232"/>
      <c r="D128" s="232"/>
      <c r="E128" s="268"/>
      <c r="F128" s="241"/>
      <c r="G128" s="241"/>
      <c r="H128" s="241"/>
      <c r="I128" s="241"/>
      <c r="J128" s="241"/>
      <c r="K128" s="241"/>
      <c r="L128" s="241"/>
      <c r="M128" s="241"/>
    </row>
    <row r="129" customFormat="1" ht="24.95" customHeight="1" spans="1:13">
      <c r="A129" s="233" t="s">
        <v>48</v>
      </c>
      <c r="B129" s="233"/>
      <c r="C129" s="233"/>
      <c r="D129" s="234">
        <v>1</v>
      </c>
      <c r="E129" s="177"/>
      <c r="F129" s="185"/>
      <c r="G129" s="137"/>
      <c r="H129" s="97"/>
      <c r="I129" s="97"/>
      <c r="J129" s="97"/>
      <c r="K129" s="97"/>
      <c r="L129" s="97"/>
      <c r="M129" s="97"/>
    </row>
    <row r="130" customFormat="1" ht="6.15" customHeight="1" spans="1:13">
      <c r="A130" s="233"/>
      <c r="B130" s="233"/>
      <c r="C130" s="233"/>
      <c r="D130" s="233"/>
      <c r="E130" s="177"/>
      <c r="F130" s="185"/>
      <c r="G130" s="137"/>
      <c r="H130" s="97"/>
      <c r="I130" s="97"/>
      <c r="J130" s="97"/>
      <c r="K130" s="97"/>
      <c r="L130" s="97"/>
      <c r="M130" s="97"/>
    </row>
    <row r="131" customFormat="1" ht="24.95" customHeight="1" spans="1:13">
      <c r="A131" s="233" t="s">
        <v>66</v>
      </c>
      <c r="B131" s="233"/>
      <c r="C131" s="233"/>
      <c r="D131" s="233"/>
      <c r="E131" s="177"/>
      <c r="F131" s="185"/>
      <c r="G131" s="137"/>
      <c r="H131" s="97"/>
      <c r="I131" s="97"/>
      <c r="J131" s="97"/>
      <c r="K131" s="97"/>
      <c r="L131" s="97"/>
      <c r="M131" s="97"/>
    </row>
    <row r="132" customFormat="1" ht="6.15" customHeight="1" spans="1:13">
      <c r="A132" s="106"/>
      <c r="B132" s="117"/>
      <c r="C132" s="106"/>
      <c r="D132" s="117"/>
      <c r="E132" s="177"/>
      <c r="F132" s="185"/>
      <c r="G132" s="137"/>
      <c r="H132" s="97"/>
      <c r="I132" s="97"/>
      <c r="J132" s="97"/>
      <c r="K132" s="97"/>
      <c r="L132" s="97"/>
      <c r="M132" s="97"/>
    </row>
    <row r="133" customFormat="1" ht="24.95" customHeight="1" spans="1:13">
      <c r="A133" s="106" t="s">
        <v>167</v>
      </c>
      <c r="B133" s="119" t="s">
        <v>68</v>
      </c>
      <c r="C133" s="106" t="s">
        <v>168</v>
      </c>
      <c r="D133" s="271">
        <v>30266.67</v>
      </c>
      <c r="E133" s="177"/>
      <c r="F133" s="185"/>
      <c r="G133" s="137"/>
      <c r="H133" s="97"/>
      <c r="I133" s="97"/>
      <c r="J133" s="97"/>
      <c r="K133" s="97"/>
      <c r="L133" s="97"/>
      <c r="M133" s="97"/>
    </row>
    <row r="134" customFormat="1" ht="24.95" customHeight="1" spans="1:13">
      <c r="A134" s="106" t="s">
        <v>169</v>
      </c>
      <c r="B134" s="119" t="s">
        <v>71</v>
      </c>
      <c r="C134" s="106" t="s">
        <v>170</v>
      </c>
      <c r="D134" s="236">
        <f>12*8</f>
        <v>96</v>
      </c>
      <c r="E134" s="177"/>
      <c r="F134" s="185"/>
      <c r="G134" s="137"/>
      <c r="H134" s="97"/>
      <c r="I134" s="97"/>
      <c r="J134" s="97"/>
      <c r="K134" s="97"/>
      <c r="L134" s="97"/>
      <c r="M134" s="97"/>
    </row>
    <row r="135" customFormat="1" ht="24.95" customHeight="1" spans="1:13">
      <c r="A135" s="106" t="s">
        <v>171</v>
      </c>
      <c r="B135" s="107" t="s">
        <v>74</v>
      </c>
      <c r="C135" s="106" t="s">
        <v>172</v>
      </c>
      <c r="D135" s="131">
        <v>0.1</v>
      </c>
      <c r="E135" s="177"/>
      <c r="F135" s="185"/>
      <c r="G135" s="137"/>
      <c r="H135" s="97"/>
      <c r="I135" s="97"/>
      <c r="J135" s="97"/>
      <c r="K135" s="97"/>
      <c r="L135" s="97"/>
      <c r="M135" s="97"/>
    </row>
    <row r="136" customFormat="1" ht="24.95" customHeight="1" spans="1:13">
      <c r="A136" s="106" t="s">
        <v>173</v>
      </c>
      <c r="B136" s="119" t="s">
        <v>77</v>
      </c>
      <c r="C136" s="106" t="s">
        <v>174</v>
      </c>
      <c r="D136" s="152">
        <v>12</v>
      </c>
      <c r="E136" s="177"/>
      <c r="F136" s="185"/>
      <c r="G136" s="137"/>
      <c r="H136" s="97"/>
      <c r="I136" s="97"/>
      <c r="J136" s="97"/>
      <c r="K136" s="97"/>
      <c r="L136" s="97"/>
      <c r="M136" s="97"/>
    </row>
    <row r="137" customFormat="1" ht="24.95" customHeight="1" spans="1:13">
      <c r="A137" s="133" t="s">
        <v>79</v>
      </c>
      <c r="B137" s="133"/>
      <c r="C137" s="133"/>
      <c r="D137" s="237">
        <f>ROUND((D133/D134)-((D133*D135)/D134),2)</f>
        <v>283.75</v>
      </c>
      <c r="E137" s="177"/>
      <c r="F137" s="185"/>
      <c r="G137" s="137"/>
      <c r="H137" s="97"/>
      <c r="I137" s="97"/>
      <c r="J137" s="97"/>
      <c r="K137" s="97"/>
      <c r="L137" s="97"/>
      <c r="M137" s="97"/>
    </row>
    <row r="138" customFormat="1" ht="6.15" customHeight="1" spans="1:13">
      <c r="A138" s="106"/>
      <c r="B138" s="117"/>
      <c r="C138" s="106"/>
      <c r="D138" s="117"/>
      <c r="E138" s="177"/>
      <c r="F138" s="185"/>
      <c r="G138" s="137"/>
      <c r="H138" s="97"/>
      <c r="I138" s="97"/>
      <c r="J138" s="97"/>
      <c r="K138" s="97"/>
      <c r="L138" s="97"/>
      <c r="M138" s="97"/>
    </row>
    <row r="139" customFormat="1" ht="24.95" customHeight="1" spans="1:13">
      <c r="A139" s="238" t="s">
        <v>80</v>
      </c>
      <c r="B139" s="238"/>
      <c r="C139" s="238"/>
      <c r="D139" s="238"/>
      <c r="E139" s="177"/>
      <c r="F139" s="185"/>
      <c r="G139" s="137"/>
      <c r="H139" s="97"/>
      <c r="I139" s="97"/>
      <c r="J139" s="97"/>
      <c r="K139" s="97"/>
      <c r="L139" s="97"/>
      <c r="M139" s="97"/>
    </row>
    <row r="140" customFormat="1" ht="6.15" customHeight="1" spans="1:13">
      <c r="A140" s="106"/>
      <c r="B140" s="117"/>
      <c r="C140" s="106"/>
      <c r="D140" s="117"/>
      <c r="E140" s="177"/>
      <c r="F140" s="185"/>
      <c r="G140" s="137"/>
      <c r="H140" s="97"/>
      <c r="I140" s="97"/>
      <c r="J140" s="97"/>
      <c r="K140" s="97"/>
      <c r="L140" s="97"/>
      <c r="M140" s="97"/>
    </row>
    <row r="141" customFormat="1" ht="24.95" customHeight="1" spans="1:13">
      <c r="A141" s="106" t="s">
        <v>175</v>
      </c>
      <c r="B141" s="117" t="s">
        <v>82</v>
      </c>
      <c r="C141" s="106" t="s">
        <v>176</v>
      </c>
      <c r="D141" s="138">
        <f>D135/D136</f>
        <v>0.00833333333333333</v>
      </c>
      <c r="E141" s="177"/>
      <c r="F141" s="185"/>
      <c r="G141" s="137"/>
      <c r="H141" s="97"/>
      <c r="I141" s="97"/>
      <c r="J141" s="97"/>
      <c r="K141" s="97"/>
      <c r="L141" s="97"/>
      <c r="M141" s="97"/>
    </row>
    <row r="142" customFormat="1" ht="24.95" customHeight="1" spans="1:13">
      <c r="A142" s="106" t="s">
        <v>177</v>
      </c>
      <c r="B142" s="117" t="s">
        <v>85</v>
      </c>
      <c r="C142" s="106" t="s">
        <v>178</v>
      </c>
      <c r="D142" s="140">
        <f>ROUND(D133*D141,2)</f>
        <v>252.22</v>
      </c>
      <c r="E142" s="177"/>
      <c r="F142" s="185"/>
      <c r="G142" s="137"/>
      <c r="H142" s="97"/>
      <c r="I142" s="97"/>
      <c r="J142" s="97"/>
      <c r="K142" s="97"/>
      <c r="L142" s="97"/>
      <c r="M142" s="97"/>
    </row>
    <row r="143" customFormat="1" ht="24.95" customHeight="1" spans="1:13">
      <c r="A143" s="239" t="s">
        <v>87</v>
      </c>
      <c r="B143" s="239"/>
      <c r="C143" s="239"/>
      <c r="D143" s="269">
        <f>SUM(D137+D142)*D129</f>
        <v>535.97</v>
      </c>
      <c r="E143" s="177"/>
      <c r="F143" s="185"/>
      <c r="G143" s="137"/>
      <c r="H143" s="97"/>
      <c r="I143" s="97"/>
      <c r="J143" s="97"/>
      <c r="K143" s="97"/>
      <c r="L143" s="97"/>
      <c r="M143" s="97"/>
    </row>
    <row r="144" customFormat="1" ht="6.15" customHeight="1" spans="1:13">
      <c r="A144" s="206"/>
      <c r="B144" s="218"/>
      <c r="C144" s="208"/>
      <c r="D144" s="251"/>
      <c r="E144" s="177"/>
      <c r="F144" s="185"/>
      <c r="G144" s="137"/>
      <c r="H144" s="97"/>
      <c r="I144" s="97"/>
      <c r="J144" s="97"/>
      <c r="K144" s="97"/>
      <c r="L144" s="97"/>
      <c r="M144" s="97"/>
    </row>
    <row r="145" customFormat="1" ht="24.95" customHeight="1" spans="1:13">
      <c r="A145" s="232" t="s">
        <v>179</v>
      </c>
      <c r="B145" s="232"/>
      <c r="C145" s="232"/>
      <c r="D145" s="232"/>
      <c r="E145" s="177"/>
      <c r="F145" s="185"/>
      <c r="G145" s="137"/>
      <c r="H145" s="97"/>
      <c r="I145" s="97"/>
      <c r="J145" s="97"/>
      <c r="K145" s="97"/>
      <c r="L145" s="97"/>
      <c r="M145" s="97"/>
    </row>
    <row r="146" customFormat="1" ht="24.95" customHeight="1" spans="1:13">
      <c r="A146" s="233" t="s">
        <v>48</v>
      </c>
      <c r="B146" s="233"/>
      <c r="C146" s="233"/>
      <c r="D146" s="234">
        <v>1</v>
      </c>
      <c r="E146" s="177"/>
      <c r="F146" s="185"/>
      <c r="G146" s="137"/>
      <c r="H146" s="97"/>
      <c r="I146" s="97"/>
      <c r="J146" s="97"/>
      <c r="K146" s="97"/>
      <c r="L146" s="97"/>
      <c r="M146" s="97"/>
    </row>
    <row r="147" customFormat="1" ht="6.15" customHeight="1" spans="1:13">
      <c r="A147" s="233"/>
      <c r="B147" s="233"/>
      <c r="C147" s="233"/>
      <c r="D147" s="233"/>
      <c r="E147" s="177"/>
      <c r="F147" s="185"/>
      <c r="G147" s="137"/>
      <c r="H147" s="97"/>
      <c r="I147" s="97"/>
      <c r="J147" s="97"/>
      <c r="K147" s="97"/>
      <c r="L147" s="97"/>
      <c r="M147" s="97"/>
    </row>
    <row r="148" customFormat="1" ht="24.95" customHeight="1" spans="1:13">
      <c r="A148" s="233" t="s">
        <v>66</v>
      </c>
      <c r="B148" s="233"/>
      <c r="C148" s="233"/>
      <c r="D148" s="233"/>
      <c r="E148" s="177"/>
      <c r="F148" s="185"/>
      <c r="G148" s="137"/>
      <c r="H148" s="97"/>
      <c r="I148" s="97"/>
      <c r="J148" s="97"/>
      <c r="K148" s="97"/>
      <c r="L148" s="97"/>
      <c r="M148" s="97"/>
    </row>
    <row r="149" customFormat="1" ht="6.15" customHeight="1" spans="1:13">
      <c r="A149" s="106"/>
      <c r="B149" s="117"/>
      <c r="C149" s="106"/>
      <c r="D149" s="117"/>
      <c r="E149" s="177"/>
      <c r="F149" s="185"/>
      <c r="G149" s="137"/>
      <c r="H149" s="97"/>
      <c r="I149" s="97"/>
      <c r="J149" s="97"/>
      <c r="K149" s="97"/>
      <c r="L149" s="97"/>
      <c r="M149" s="97"/>
    </row>
    <row r="150" customFormat="1" ht="24.95" customHeight="1" spans="1:13">
      <c r="A150" s="106" t="s">
        <v>180</v>
      </c>
      <c r="B150" s="119" t="s">
        <v>68</v>
      </c>
      <c r="C150" s="106" t="s">
        <v>181</v>
      </c>
      <c r="D150" s="271">
        <v>14.08</v>
      </c>
      <c r="E150" s="177"/>
      <c r="F150" s="185"/>
      <c r="G150" s="137"/>
      <c r="H150" s="97"/>
      <c r="I150" s="97"/>
      <c r="J150" s="97"/>
      <c r="K150" s="97"/>
      <c r="L150" s="97"/>
      <c r="M150" s="97"/>
    </row>
    <row r="151" customFormat="1" ht="24.95" customHeight="1" spans="1:13">
      <c r="A151" s="106" t="s">
        <v>182</v>
      </c>
      <c r="B151" s="119" t="s">
        <v>71</v>
      </c>
      <c r="C151" s="106" t="s">
        <v>183</v>
      </c>
      <c r="D151" s="236">
        <f>12*1</f>
        <v>12</v>
      </c>
      <c r="E151" s="177"/>
      <c r="F151" s="185"/>
      <c r="G151" s="137"/>
      <c r="H151" s="97"/>
      <c r="I151" s="97"/>
      <c r="J151" s="97"/>
      <c r="K151" s="97"/>
      <c r="L151" s="97"/>
      <c r="M151" s="97"/>
    </row>
    <row r="152" customFormat="1" ht="24.95" customHeight="1" spans="1:13">
      <c r="A152" s="106" t="s">
        <v>184</v>
      </c>
      <c r="B152" s="107" t="s">
        <v>74</v>
      </c>
      <c r="C152" s="106" t="s">
        <v>185</v>
      </c>
      <c r="D152" s="131">
        <v>0.1</v>
      </c>
      <c r="E152" s="177"/>
      <c r="F152" s="185"/>
      <c r="G152" s="137"/>
      <c r="H152" s="97"/>
      <c r="I152" s="97"/>
      <c r="J152" s="97"/>
      <c r="K152" s="97"/>
      <c r="L152" s="97"/>
      <c r="M152" s="97"/>
    </row>
    <row r="153" customFormat="1" ht="24.95" customHeight="1" spans="1:13">
      <c r="A153" s="106" t="s">
        <v>186</v>
      </c>
      <c r="B153" s="119" t="s">
        <v>77</v>
      </c>
      <c r="C153" s="106" t="s">
        <v>187</v>
      </c>
      <c r="D153" s="152">
        <v>12</v>
      </c>
      <c r="E153" s="177"/>
      <c r="F153" s="185"/>
      <c r="G153" s="137"/>
      <c r="H153" s="97"/>
      <c r="I153" s="97"/>
      <c r="J153" s="97"/>
      <c r="K153" s="97"/>
      <c r="L153" s="97"/>
      <c r="M153" s="97"/>
    </row>
    <row r="154" customFormat="1" ht="24.95" customHeight="1" spans="1:13">
      <c r="A154" s="133" t="s">
        <v>79</v>
      </c>
      <c r="B154" s="133"/>
      <c r="C154" s="133"/>
      <c r="D154" s="237">
        <f>ROUND((D150/D151)-((D150*D152)/D151),2)</f>
        <v>1.06</v>
      </c>
      <c r="E154" s="177"/>
      <c r="F154" s="185"/>
      <c r="G154" s="137"/>
      <c r="H154" s="97"/>
      <c r="I154" s="97"/>
      <c r="J154" s="97"/>
      <c r="K154" s="97"/>
      <c r="L154" s="97"/>
      <c r="M154" s="97"/>
    </row>
    <row r="155" customFormat="1" ht="6.15" customHeight="1" spans="1:13">
      <c r="A155" s="106"/>
      <c r="B155" s="117"/>
      <c r="C155" s="106"/>
      <c r="D155" s="117"/>
      <c r="E155" s="177"/>
      <c r="F155" s="185"/>
      <c r="G155" s="137"/>
      <c r="H155" s="97"/>
      <c r="I155" s="97"/>
      <c r="J155" s="97"/>
      <c r="K155" s="97"/>
      <c r="L155" s="97"/>
      <c r="M155" s="97"/>
    </row>
    <row r="156" customFormat="1" ht="24.95" customHeight="1" spans="1:13">
      <c r="A156" s="238" t="s">
        <v>80</v>
      </c>
      <c r="B156" s="238"/>
      <c r="C156" s="238"/>
      <c r="D156" s="238"/>
      <c r="E156" s="177"/>
      <c r="F156" s="185"/>
      <c r="G156" s="137"/>
      <c r="H156" s="97"/>
      <c r="I156" s="97"/>
      <c r="J156" s="97"/>
      <c r="K156" s="97"/>
      <c r="L156" s="97"/>
      <c r="M156" s="97"/>
    </row>
    <row r="157" customFormat="1" ht="6.15" customHeight="1" spans="1:13">
      <c r="A157" s="106"/>
      <c r="B157" s="117"/>
      <c r="C157" s="106"/>
      <c r="D157" s="117"/>
      <c r="E157" s="177"/>
      <c r="F157" s="185"/>
      <c r="G157" s="137"/>
      <c r="H157" s="97"/>
      <c r="I157" s="97"/>
      <c r="J157" s="97"/>
      <c r="K157" s="97"/>
      <c r="L157" s="97"/>
      <c r="M157" s="97"/>
    </row>
    <row r="158" customFormat="1" ht="24.95" customHeight="1" spans="1:13">
      <c r="A158" s="106" t="s">
        <v>188</v>
      </c>
      <c r="B158" s="117" t="s">
        <v>82</v>
      </c>
      <c r="C158" s="106" t="s">
        <v>189</v>
      </c>
      <c r="D158" s="138">
        <f>D152/D153</f>
        <v>0.00833333333333333</v>
      </c>
      <c r="E158" s="177"/>
      <c r="F158" s="185"/>
      <c r="G158" s="137"/>
      <c r="H158" s="97"/>
      <c r="I158" s="97"/>
      <c r="J158" s="97"/>
      <c r="K158" s="97"/>
      <c r="L158" s="97"/>
      <c r="M158" s="97"/>
    </row>
    <row r="159" customFormat="1" ht="24.95" customHeight="1" spans="1:13">
      <c r="A159" s="106" t="s">
        <v>190</v>
      </c>
      <c r="B159" s="117" t="s">
        <v>85</v>
      </c>
      <c r="C159" s="106" t="s">
        <v>191</v>
      </c>
      <c r="D159" s="140">
        <f>ROUND(D150*D158,2)</f>
        <v>0.12</v>
      </c>
      <c r="E159" s="177"/>
      <c r="F159" s="185"/>
      <c r="G159" s="137"/>
      <c r="H159" s="97"/>
      <c r="I159" s="97"/>
      <c r="J159" s="97"/>
      <c r="K159" s="97"/>
      <c r="L159" s="97"/>
      <c r="M159" s="97"/>
    </row>
    <row r="160" customFormat="1" ht="24.95" customHeight="1" spans="1:13">
      <c r="A160" s="239" t="s">
        <v>87</v>
      </c>
      <c r="B160" s="239"/>
      <c r="C160" s="239"/>
      <c r="D160" s="269">
        <f>SUM(D154+D159)*D146</f>
        <v>1.18</v>
      </c>
      <c r="E160" s="177"/>
      <c r="F160" s="185"/>
      <c r="G160" s="137"/>
      <c r="H160" s="97"/>
      <c r="I160" s="97"/>
      <c r="J160" s="97"/>
      <c r="K160" s="97"/>
      <c r="L160" s="97"/>
      <c r="M160" s="97"/>
    </row>
    <row r="161" customFormat="1" ht="6.15" customHeight="1" spans="1:13">
      <c r="A161" s="206"/>
      <c r="B161" s="218"/>
      <c r="C161" s="208"/>
      <c r="D161" s="251"/>
      <c r="E161" s="177"/>
      <c r="F161" s="185"/>
      <c r="G161" s="137"/>
      <c r="H161" s="97"/>
      <c r="I161" s="97"/>
      <c r="J161" s="97"/>
      <c r="K161" s="97"/>
      <c r="L161" s="97"/>
      <c r="M161" s="97"/>
    </row>
    <row r="162" customFormat="1" ht="24.95" customHeight="1" spans="1:13">
      <c r="A162" s="232" t="s">
        <v>192</v>
      </c>
      <c r="B162" s="232"/>
      <c r="C162" s="232"/>
      <c r="D162" s="232"/>
      <c r="E162" s="177"/>
      <c r="F162" s="185"/>
      <c r="G162" s="137"/>
      <c r="H162" s="97"/>
      <c r="I162" s="97"/>
      <c r="J162" s="97"/>
      <c r="K162" s="97"/>
      <c r="L162" s="97"/>
      <c r="M162" s="97"/>
    </row>
    <row r="163" customFormat="1" ht="24.95" customHeight="1" spans="1:13">
      <c r="A163" s="233" t="s">
        <v>48</v>
      </c>
      <c r="B163" s="233"/>
      <c r="C163" s="233"/>
      <c r="D163" s="234">
        <v>1</v>
      </c>
      <c r="E163" s="177"/>
      <c r="F163" s="185"/>
      <c r="G163" s="137"/>
      <c r="H163" s="97"/>
      <c r="I163" s="97"/>
      <c r="J163" s="97"/>
      <c r="K163" s="97"/>
      <c r="L163" s="97"/>
      <c r="M163" s="97"/>
    </row>
    <row r="164" customFormat="1" ht="6.15" customHeight="1" spans="1:13">
      <c r="A164" s="233"/>
      <c r="B164" s="233"/>
      <c r="C164" s="233"/>
      <c r="D164" s="233"/>
      <c r="E164" s="177"/>
      <c r="F164" s="185"/>
      <c r="G164" s="137"/>
      <c r="H164" s="97"/>
      <c r="I164" s="97"/>
      <c r="J164" s="97"/>
      <c r="K164" s="97"/>
      <c r="L164" s="97"/>
      <c r="M164" s="97"/>
    </row>
    <row r="165" customFormat="1" ht="24.95" customHeight="1" spans="1:13">
      <c r="A165" s="233" t="s">
        <v>66</v>
      </c>
      <c r="B165" s="233"/>
      <c r="C165" s="233"/>
      <c r="D165" s="233"/>
      <c r="E165" s="177"/>
      <c r="F165" s="185"/>
      <c r="G165" s="137"/>
      <c r="H165" s="97"/>
      <c r="I165" s="97"/>
      <c r="J165" s="97"/>
      <c r="K165" s="97"/>
      <c r="L165" s="97"/>
      <c r="M165" s="97"/>
    </row>
    <row r="166" customFormat="1" ht="6.15" customHeight="1" spans="1:13">
      <c r="A166" s="106"/>
      <c r="B166" s="117"/>
      <c r="C166" s="106"/>
      <c r="D166" s="117"/>
      <c r="E166" s="177"/>
      <c r="F166" s="185"/>
      <c r="G166" s="137"/>
      <c r="H166" s="97"/>
      <c r="I166" s="97"/>
      <c r="J166" s="97"/>
      <c r="K166" s="97"/>
      <c r="L166" s="97"/>
      <c r="M166" s="97"/>
    </row>
    <row r="167" customFormat="1" ht="24.95" customHeight="1" spans="1:13">
      <c r="A167" s="106" t="s">
        <v>193</v>
      </c>
      <c r="B167" s="119" t="s">
        <v>68</v>
      </c>
      <c r="C167" s="106" t="s">
        <v>194</v>
      </c>
      <c r="D167" s="271">
        <v>47.33</v>
      </c>
      <c r="E167" s="177"/>
      <c r="F167" s="185"/>
      <c r="G167" s="137"/>
      <c r="H167" s="97"/>
      <c r="I167" s="97"/>
      <c r="J167" s="97"/>
      <c r="K167" s="97"/>
      <c r="L167" s="97"/>
      <c r="M167" s="97"/>
    </row>
    <row r="168" customFormat="1" ht="24.95" customHeight="1" spans="1:13">
      <c r="A168" s="106" t="s">
        <v>195</v>
      </c>
      <c r="B168" s="119" t="s">
        <v>71</v>
      </c>
      <c r="C168" s="106" t="s">
        <v>196</v>
      </c>
      <c r="D168" s="236">
        <f>12*1</f>
        <v>12</v>
      </c>
      <c r="E168" s="177"/>
      <c r="F168" s="185"/>
      <c r="G168" s="137"/>
      <c r="H168" s="97"/>
      <c r="I168" s="97"/>
      <c r="J168" s="97"/>
      <c r="K168" s="97"/>
      <c r="L168" s="97"/>
      <c r="M168" s="97"/>
    </row>
    <row r="169" customFormat="1" ht="24.95" customHeight="1" spans="1:13">
      <c r="A169" s="106" t="s">
        <v>197</v>
      </c>
      <c r="B169" s="107" t="s">
        <v>74</v>
      </c>
      <c r="C169" s="106" t="s">
        <v>198</v>
      </c>
      <c r="D169" s="131">
        <v>0.1</v>
      </c>
      <c r="E169" s="177"/>
      <c r="F169" s="185"/>
      <c r="G169" s="137"/>
      <c r="H169" s="97"/>
      <c r="I169" s="97"/>
      <c r="J169" s="97"/>
      <c r="K169" s="97"/>
      <c r="L169" s="97"/>
      <c r="M169" s="97"/>
    </row>
    <row r="170" customFormat="1" ht="24.95" customHeight="1" spans="1:13">
      <c r="A170" s="106" t="s">
        <v>199</v>
      </c>
      <c r="B170" s="119" t="s">
        <v>77</v>
      </c>
      <c r="C170" s="106" t="s">
        <v>200</v>
      </c>
      <c r="D170" s="152">
        <v>12</v>
      </c>
      <c r="E170" s="177"/>
      <c r="F170" s="185"/>
      <c r="G170" s="137"/>
      <c r="H170" s="97"/>
      <c r="I170" s="97"/>
      <c r="J170" s="97"/>
      <c r="K170" s="97"/>
      <c r="L170" s="97"/>
      <c r="M170" s="97"/>
    </row>
    <row r="171" customFormat="1" ht="24.95" customHeight="1" spans="1:13">
      <c r="A171" s="133" t="s">
        <v>79</v>
      </c>
      <c r="B171" s="133"/>
      <c r="C171" s="133"/>
      <c r="D171" s="237">
        <f>ROUND((D167/D168)-((D167*D169)/D168),2)</f>
        <v>3.55</v>
      </c>
      <c r="E171" s="177"/>
      <c r="F171" s="185"/>
      <c r="G171" s="137"/>
      <c r="H171" s="97"/>
      <c r="I171" s="97"/>
      <c r="J171" s="97"/>
      <c r="K171" s="97"/>
      <c r="L171" s="97"/>
      <c r="M171" s="97"/>
    </row>
    <row r="172" customFormat="1" ht="6.15" customHeight="1" spans="1:13">
      <c r="A172" s="106"/>
      <c r="B172" s="117"/>
      <c r="C172" s="106"/>
      <c r="D172" s="117"/>
      <c r="E172" s="177"/>
      <c r="F172" s="185"/>
      <c r="G172" s="137"/>
      <c r="H172" s="97"/>
      <c r="I172" s="97"/>
      <c r="J172" s="97"/>
      <c r="K172" s="97"/>
      <c r="L172" s="97"/>
      <c r="M172" s="97"/>
    </row>
    <row r="173" customFormat="1" ht="24.95" customHeight="1" spans="1:13">
      <c r="A173" s="238" t="s">
        <v>80</v>
      </c>
      <c r="B173" s="238"/>
      <c r="C173" s="238"/>
      <c r="D173" s="238"/>
      <c r="E173" s="177"/>
      <c r="F173" s="185"/>
      <c r="G173" s="137"/>
      <c r="H173" s="97"/>
      <c r="I173" s="97"/>
      <c r="J173" s="97"/>
      <c r="K173" s="97"/>
      <c r="L173" s="97"/>
      <c r="M173" s="97"/>
    </row>
    <row r="174" customFormat="1" ht="6.15" customHeight="1" spans="1:13">
      <c r="A174" s="106"/>
      <c r="B174" s="117"/>
      <c r="C174" s="106"/>
      <c r="D174" s="117"/>
      <c r="E174" s="177"/>
      <c r="F174" s="185"/>
      <c r="G174" s="137"/>
      <c r="H174" s="97"/>
      <c r="I174" s="97"/>
      <c r="J174" s="97"/>
      <c r="K174" s="97"/>
      <c r="L174" s="97"/>
      <c r="M174" s="97"/>
    </row>
    <row r="175" customFormat="1" ht="24.95" customHeight="1" spans="1:13">
      <c r="A175" s="106" t="s">
        <v>201</v>
      </c>
      <c r="B175" s="117" t="s">
        <v>82</v>
      </c>
      <c r="C175" s="106" t="s">
        <v>202</v>
      </c>
      <c r="D175" s="138">
        <f>D169/D170</f>
        <v>0.00833333333333333</v>
      </c>
      <c r="E175" s="177"/>
      <c r="F175" s="185"/>
      <c r="G175" s="137"/>
      <c r="H175" s="97"/>
      <c r="I175" s="97"/>
      <c r="J175" s="97"/>
      <c r="K175" s="97"/>
      <c r="L175" s="97"/>
      <c r="M175" s="97"/>
    </row>
    <row r="176" customFormat="1" ht="24.95" customHeight="1" spans="1:13">
      <c r="A176" s="106" t="s">
        <v>203</v>
      </c>
      <c r="B176" s="117" t="s">
        <v>85</v>
      </c>
      <c r="C176" s="106" t="s">
        <v>204</v>
      </c>
      <c r="D176" s="140">
        <f>ROUND(D167*D175,2)</f>
        <v>0.39</v>
      </c>
      <c r="E176" s="177"/>
      <c r="F176" s="185"/>
      <c r="G176" s="137"/>
      <c r="H176" s="97"/>
      <c r="I176" s="97"/>
      <c r="J176" s="97"/>
      <c r="K176" s="97"/>
      <c r="L176" s="97"/>
      <c r="M176" s="97"/>
    </row>
    <row r="177" customFormat="1" ht="24.95" customHeight="1" spans="1:13">
      <c r="A177" s="239" t="s">
        <v>87</v>
      </c>
      <c r="B177" s="239"/>
      <c r="C177" s="239"/>
      <c r="D177" s="269">
        <f>SUM(D171+D176)*D163</f>
        <v>3.94</v>
      </c>
      <c r="E177" s="177"/>
      <c r="F177" s="185"/>
      <c r="G177" s="137"/>
      <c r="H177" s="97"/>
      <c r="I177" s="97"/>
      <c r="J177" s="97"/>
      <c r="K177" s="97"/>
      <c r="L177" s="97"/>
      <c r="M177" s="97"/>
    </row>
    <row r="178" customFormat="1" ht="6.15" customHeight="1" spans="1:13">
      <c r="A178" s="206"/>
      <c r="B178" s="218"/>
      <c r="C178" s="208"/>
      <c r="D178" s="251"/>
      <c r="E178" s="177"/>
      <c r="F178" s="185"/>
      <c r="G178" s="137"/>
      <c r="H178" s="97"/>
      <c r="I178" s="97"/>
      <c r="J178" s="97"/>
      <c r="K178" s="97"/>
      <c r="L178" s="97"/>
      <c r="M178" s="97"/>
    </row>
    <row r="179" customFormat="1" ht="24.95" customHeight="1" spans="1:13">
      <c r="A179" s="232" t="s">
        <v>205</v>
      </c>
      <c r="B179" s="232"/>
      <c r="C179" s="232"/>
      <c r="D179" s="232"/>
      <c r="E179" s="177"/>
      <c r="F179" s="185"/>
      <c r="G179" s="137"/>
      <c r="H179" s="97"/>
      <c r="I179" s="97"/>
      <c r="J179" s="97"/>
      <c r="K179" s="97"/>
      <c r="L179" s="97"/>
      <c r="M179" s="97"/>
    </row>
    <row r="180" customFormat="1" ht="24.95" customHeight="1" spans="1:13">
      <c r="A180" s="233" t="s">
        <v>48</v>
      </c>
      <c r="B180" s="233"/>
      <c r="C180" s="233"/>
      <c r="D180" s="234">
        <v>3</v>
      </c>
      <c r="E180" s="177"/>
      <c r="F180" s="185"/>
      <c r="G180" s="137"/>
      <c r="H180" s="97"/>
      <c r="I180" s="97"/>
      <c r="J180" s="97"/>
      <c r="K180" s="97"/>
      <c r="L180" s="97"/>
      <c r="M180" s="97"/>
    </row>
    <row r="181" customFormat="1" ht="6.15" customHeight="1" spans="1:13">
      <c r="A181" s="233"/>
      <c r="B181" s="233"/>
      <c r="C181" s="233"/>
      <c r="D181" s="233"/>
      <c r="E181" s="177"/>
      <c r="F181" s="185"/>
      <c r="G181" s="137"/>
      <c r="H181" s="97"/>
      <c r="I181" s="97"/>
      <c r="J181" s="97"/>
      <c r="K181" s="97"/>
      <c r="L181" s="97"/>
      <c r="M181" s="97"/>
    </row>
    <row r="182" customFormat="1" ht="24.95" customHeight="1" spans="1:13">
      <c r="A182" s="233" t="s">
        <v>66</v>
      </c>
      <c r="B182" s="233"/>
      <c r="C182" s="233"/>
      <c r="D182" s="233"/>
      <c r="E182" s="177"/>
      <c r="F182" s="185"/>
      <c r="G182" s="137"/>
      <c r="H182" s="97"/>
      <c r="I182" s="97"/>
      <c r="J182" s="97"/>
      <c r="K182" s="97"/>
      <c r="L182" s="97"/>
      <c r="M182" s="97"/>
    </row>
    <row r="183" customFormat="1" ht="6.15" customHeight="1" spans="1:13">
      <c r="A183" s="106"/>
      <c r="B183" s="117"/>
      <c r="C183" s="106"/>
      <c r="D183" s="117"/>
      <c r="E183" s="177"/>
      <c r="F183" s="185"/>
      <c r="G183" s="137"/>
      <c r="H183" s="97"/>
      <c r="I183" s="97"/>
      <c r="J183" s="97"/>
      <c r="K183" s="97"/>
      <c r="L183" s="97"/>
      <c r="M183" s="97"/>
    </row>
    <row r="184" customFormat="1" ht="24.95" customHeight="1" spans="1:13">
      <c r="A184" s="106" t="s">
        <v>206</v>
      </c>
      <c r="B184" s="119" t="s">
        <v>68</v>
      </c>
      <c r="C184" s="106" t="s">
        <v>207</v>
      </c>
      <c r="D184" s="271">
        <v>2974.02</v>
      </c>
      <c r="E184" s="177"/>
      <c r="F184" s="185"/>
      <c r="G184" s="137"/>
      <c r="H184" s="97"/>
      <c r="I184" s="97"/>
      <c r="J184" s="97"/>
      <c r="K184" s="97"/>
      <c r="L184" s="97"/>
      <c r="M184" s="97"/>
    </row>
    <row r="185" customFormat="1" ht="24.95" customHeight="1" spans="1:13">
      <c r="A185" s="106" t="s">
        <v>208</v>
      </c>
      <c r="B185" s="119" t="s">
        <v>71</v>
      </c>
      <c r="C185" s="106" t="s">
        <v>209</v>
      </c>
      <c r="D185" s="236">
        <f>12*3</f>
        <v>36</v>
      </c>
      <c r="E185" s="177"/>
      <c r="F185" s="185"/>
      <c r="G185" s="137"/>
      <c r="H185" s="97"/>
      <c r="I185" s="97"/>
      <c r="J185" s="97"/>
      <c r="K185" s="97"/>
      <c r="L185" s="97"/>
      <c r="M185" s="97"/>
    </row>
    <row r="186" customFormat="1" ht="24.95" customHeight="1" spans="1:13">
      <c r="A186" s="106" t="s">
        <v>210</v>
      </c>
      <c r="B186" s="107" t="s">
        <v>74</v>
      </c>
      <c r="C186" s="106" t="s">
        <v>211</v>
      </c>
      <c r="D186" s="131">
        <v>0.1</v>
      </c>
      <c r="E186" s="177"/>
      <c r="F186" s="185"/>
      <c r="G186" s="137"/>
      <c r="H186" s="97"/>
      <c r="I186" s="97"/>
      <c r="J186" s="97"/>
      <c r="K186" s="97"/>
      <c r="L186" s="97"/>
      <c r="M186" s="97"/>
    </row>
    <row r="187" customFormat="1" ht="24.95" customHeight="1" spans="1:13">
      <c r="A187" s="106" t="s">
        <v>212</v>
      </c>
      <c r="B187" s="119" t="s">
        <v>77</v>
      </c>
      <c r="C187" s="106" t="s">
        <v>213</v>
      </c>
      <c r="D187" s="152">
        <v>12</v>
      </c>
      <c r="E187" s="177"/>
      <c r="F187" s="185"/>
      <c r="G187" s="137"/>
      <c r="H187" s="97"/>
      <c r="I187" s="97"/>
      <c r="J187" s="97"/>
      <c r="K187" s="97"/>
      <c r="L187" s="97"/>
      <c r="M187" s="97"/>
    </row>
    <row r="188" customFormat="1" ht="24.95" customHeight="1" spans="1:13">
      <c r="A188" s="133" t="s">
        <v>79</v>
      </c>
      <c r="B188" s="133"/>
      <c r="C188" s="133"/>
      <c r="D188" s="237">
        <f>ROUND((D184/D185)-((D184*D186)/D185),2)</f>
        <v>74.35</v>
      </c>
      <c r="E188" s="177"/>
      <c r="F188" s="185"/>
      <c r="G188" s="137"/>
      <c r="H188" s="97"/>
      <c r="I188" s="97"/>
      <c r="J188" s="97"/>
      <c r="K188" s="97"/>
      <c r="L188" s="97"/>
      <c r="M188" s="97"/>
    </row>
    <row r="189" customFormat="1" ht="6.15" customHeight="1" spans="1:13">
      <c r="A189" s="106"/>
      <c r="B189" s="117"/>
      <c r="C189" s="106"/>
      <c r="D189" s="117"/>
      <c r="E189" s="177"/>
      <c r="F189" s="185"/>
      <c r="G189" s="137"/>
      <c r="H189" s="97"/>
      <c r="I189" s="97"/>
      <c r="J189" s="97"/>
      <c r="K189" s="97"/>
      <c r="L189" s="97"/>
      <c r="M189" s="97"/>
    </row>
    <row r="190" customFormat="1" ht="24.95" customHeight="1" spans="1:13">
      <c r="A190" s="238" t="s">
        <v>80</v>
      </c>
      <c r="B190" s="238"/>
      <c r="C190" s="238"/>
      <c r="D190" s="238"/>
      <c r="E190" s="177"/>
      <c r="F190" s="185"/>
      <c r="G190" s="137"/>
      <c r="H190" s="97"/>
      <c r="I190" s="97"/>
      <c r="J190" s="97"/>
      <c r="K190" s="97"/>
      <c r="L190" s="97"/>
      <c r="M190" s="97"/>
    </row>
    <row r="191" customFormat="1" ht="6.15" customHeight="1" spans="1:13">
      <c r="A191" s="106"/>
      <c r="B191" s="117"/>
      <c r="C191" s="106"/>
      <c r="D191" s="117"/>
      <c r="E191" s="177"/>
      <c r="F191" s="185"/>
      <c r="G191" s="137"/>
      <c r="H191" s="97"/>
      <c r="I191" s="97"/>
      <c r="J191" s="97"/>
      <c r="K191" s="97"/>
      <c r="L191" s="97"/>
      <c r="M191" s="97"/>
    </row>
    <row r="192" customFormat="1" ht="24.95" customHeight="1" spans="1:13">
      <c r="A192" s="106" t="s">
        <v>214</v>
      </c>
      <c r="B192" s="117" t="s">
        <v>82</v>
      </c>
      <c r="C192" s="106" t="s">
        <v>215</v>
      </c>
      <c r="D192" s="138">
        <f>D186/D187</f>
        <v>0.00833333333333333</v>
      </c>
      <c r="E192" s="177"/>
      <c r="F192" s="185"/>
      <c r="G192" s="137"/>
      <c r="H192" s="97"/>
      <c r="I192" s="97"/>
      <c r="J192" s="97"/>
      <c r="K192" s="97"/>
      <c r="L192" s="97"/>
      <c r="M192" s="97"/>
    </row>
    <row r="193" customFormat="1" ht="24.95" customHeight="1" spans="1:13">
      <c r="A193" s="106" t="s">
        <v>216</v>
      </c>
      <c r="B193" s="117" t="s">
        <v>85</v>
      </c>
      <c r="C193" s="106" t="s">
        <v>217</v>
      </c>
      <c r="D193" s="140">
        <f>ROUND(D184*D192,2)</f>
        <v>24.78</v>
      </c>
      <c r="E193" s="177"/>
      <c r="F193" s="185"/>
      <c r="G193" s="137"/>
      <c r="H193" s="97"/>
      <c r="I193" s="97"/>
      <c r="J193" s="97"/>
      <c r="K193" s="97"/>
      <c r="L193" s="97"/>
      <c r="M193" s="97"/>
    </row>
    <row r="194" customFormat="1" ht="24.95" customHeight="1" spans="1:13">
      <c r="A194" s="239" t="s">
        <v>87</v>
      </c>
      <c r="B194" s="239"/>
      <c r="C194" s="239"/>
      <c r="D194" s="269">
        <f>SUM(D188+D193)*D180</f>
        <v>297.39</v>
      </c>
      <c r="E194" s="177"/>
      <c r="F194" s="185"/>
      <c r="G194" s="137"/>
      <c r="H194" s="97"/>
      <c r="I194" s="97"/>
      <c r="J194" s="97"/>
      <c r="K194" s="97"/>
      <c r="L194" s="97"/>
      <c r="M194" s="97"/>
    </row>
    <row r="195" customFormat="1" ht="6.15" customHeight="1" spans="1:13">
      <c r="A195" s="206"/>
      <c r="B195" s="218"/>
      <c r="C195" s="208"/>
      <c r="D195" s="251"/>
      <c r="E195" s="177"/>
      <c r="F195" s="185"/>
      <c r="G195" s="137"/>
      <c r="H195" s="97"/>
      <c r="I195" s="97"/>
      <c r="J195" s="97"/>
      <c r="K195" s="97"/>
      <c r="L195" s="97"/>
      <c r="M195" s="97"/>
    </row>
    <row r="196" customFormat="1" ht="24.95" customHeight="1" spans="1:13">
      <c r="A196" s="232" t="s">
        <v>218</v>
      </c>
      <c r="B196" s="232"/>
      <c r="C196" s="232"/>
      <c r="D196" s="232"/>
      <c r="E196" s="177"/>
      <c r="F196" s="185"/>
      <c r="G196" s="137"/>
      <c r="H196" s="97"/>
      <c r="I196" s="97"/>
      <c r="J196" s="97"/>
      <c r="K196" s="97"/>
      <c r="L196" s="97"/>
      <c r="M196" s="97"/>
    </row>
    <row r="197" customFormat="1" ht="24.95" customHeight="1" spans="1:13">
      <c r="A197" s="233" t="s">
        <v>48</v>
      </c>
      <c r="B197" s="233"/>
      <c r="C197" s="233"/>
      <c r="D197" s="234">
        <v>1</v>
      </c>
      <c r="E197" s="177"/>
      <c r="F197" s="185"/>
      <c r="G197" s="137"/>
      <c r="H197" s="97"/>
      <c r="I197" s="97"/>
      <c r="J197" s="97"/>
      <c r="K197" s="97"/>
      <c r="L197" s="97"/>
      <c r="M197" s="97"/>
    </row>
    <row r="198" customFormat="1" ht="6.15" customHeight="1" spans="1:13">
      <c r="A198" s="233"/>
      <c r="B198" s="233"/>
      <c r="C198" s="233"/>
      <c r="D198" s="233"/>
      <c r="E198" s="177"/>
      <c r="F198" s="185"/>
      <c r="G198" s="137"/>
      <c r="H198" s="97"/>
      <c r="I198" s="97"/>
      <c r="J198" s="97"/>
      <c r="K198" s="97"/>
      <c r="L198" s="97"/>
      <c r="M198" s="97"/>
    </row>
    <row r="199" customFormat="1" ht="24.95" customHeight="1" spans="1:13">
      <c r="A199" s="233" t="s">
        <v>66</v>
      </c>
      <c r="B199" s="233"/>
      <c r="C199" s="233"/>
      <c r="D199" s="233"/>
      <c r="E199" s="177"/>
      <c r="F199" s="185"/>
      <c r="G199" s="137"/>
      <c r="H199" s="97"/>
      <c r="I199" s="97"/>
      <c r="J199" s="97"/>
      <c r="K199" s="97"/>
      <c r="L199" s="97"/>
      <c r="M199" s="97"/>
    </row>
    <row r="200" customFormat="1" ht="6.15" customHeight="1" spans="1:13">
      <c r="A200" s="106"/>
      <c r="B200" s="117"/>
      <c r="C200" s="106"/>
      <c r="D200" s="117"/>
      <c r="E200" s="177"/>
      <c r="F200" s="185"/>
      <c r="G200" s="137"/>
      <c r="H200" s="97"/>
      <c r="I200" s="97"/>
      <c r="J200" s="97"/>
      <c r="K200" s="97"/>
      <c r="L200" s="97"/>
      <c r="M200" s="97"/>
    </row>
    <row r="201" customFormat="1" ht="24.95" customHeight="1" spans="1:13">
      <c r="A201" s="106" t="s">
        <v>219</v>
      </c>
      <c r="B201" s="119" t="s">
        <v>68</v>
      </c>
      <c r="C201" s="106" t="s">
        <v>220</v>
      </c>
      <c r="D201" s="271">
        <v>302.34</v>
      </c>
      <c r="E201" s="177"/>
      <c r="F201" s="185"/>
      <c r="G201" s="137"/>
      <c r="H201" s="97"/>
      <c r="I201" s="97"/>
      <c r="J201" s="97"/>
      <c r="K201" s="97"/>
      <c r="L201" s="97"/>
      <c r="M201" s="97"/>
    </row>
    <row r="202" customFormat="1" ht="24.95" customHeight="1" spans="1:13">
      <c r="A202" s="106" t="s">
        <v>221</v>
      </c>
      <c r="B202" s="119" t="s">
        <v>71</v>
      </c>
      <c r="C202" s="106" t="s">
        <v>222</v>
      </c>
      <c r="D202" s="236">
        <f>12*5</f>
        <v>60</v>
      </c>
      <c r="E202" s="177"/>
      <c r="F202" s="185"/>
      <c r="G202" s="137"/>
      <c r="H202" s="97"/>
      <c r="I202" s="97"/>
      <c r="J202" s="97"/>
      <c r="K202" s="97"/>
      <c r="L202" s="97"/>
      <c r="M202" s="97"/>
    </row>
    <row r="203" customFormat="1" ht="24.95" customHeight="1" spans="1:13">
      <c r="A203" s="106" t="s">
        <v>223</v>
      </c>
      <c r="B203" s="107" t="s">
        <v>74</v>
      </c>
      <c r="C203" s="106" t="s">
        <v>224</v>
      </c>
      <c r="D203" s="131">
        <v>0.1</v>
      </c>
      <c r="E203" s="177"/>
      <c r="F203" s="185"/>
      <c r="G203" s="137"/>
      <c r="H203" s="97"/>
      <c r="I203" s="97"/>
      <c r="J203" s="97"/>
      <c r="K203" s="97"/>
      <c r="L203" s="97"/>
      <c r="M203" s="97"/>
    </row>
    <row r="204" customFormat="1" ht="24.95" customHeight="1" spans="1:13">
      <c r="A204" s="106" t="s">
        <v>225</v>
      </c>
      <c r="B204" s="119" t="s">
        <v>77</v>
      </c>
      <c r="C204" s="106" t="s">
        <v>226</v>
      </c>
      <c r="D204" s="152">
        <v>12</v>
      </c>
      <c r="E204" s="177"/>
      <c r="F204" s="185"/>
      <c r="G204" s="137"/>
      <c r="H204" s="97"/>
      <c r="I204" s="97"/>
      <c r="J204" s="97"/>
      <c r="K204" s="97"/>
      <c r="L204" s="97"/>
      <c r="M204" s="97"/>
    </row>
    <row r="205" customFormat="1" ht="24.95" customHeight="1" spans="1:13">
      <c r="A205" s="133" t="s">
        <v>79</v>
      </c>
      <c r="B205" s="133"/>
      <c r="C205" s="133"/>
      <c r="D205" s="237">
        <f>ROUND((D201/D202)-((D201*D203)/D202),2)</f>
        <v>4.54</v>
      </c>
      <c r="E205" s="177"/>
      <c r="F205" s="185"/>
      <c r="G205" s="137"/>
      <c r="H205" s="97"/>
      <c r="I205" s="97"/>
      <c r="J205" s="97"/>
      <c r="K205" s="97"/>
      <c r="L205" s="97"/>
      <c r="M205" s="97"/>
    </row>
    <row r="206" customFormat="1" ht="6.15" customHeight="1" spans="1:13">
      <c r="A206" s="106"/>
      <c r="B206" s="117"/>
      <c r="C206" s="106"/>
      <c r="D206" s="117"/>
      <c r="E206" s="177"/>
      <c r="F206" s="185"/>
      <c r="G206" s="137"/>
      <c r="H206" s="97"/>
      <c r="I206" s="97"/>
      <c r="J206" s="97"/>
      <c r="K206" s="97"/>
      <c r="L206" s="97"/>
      <c r="M206" s="97"/>
    </row>
    <row r="207" customFormat="1" ht="24.95" customHeight="1" spans="1:13">
      <c r="A207" s="238" t="s">
        <v>80</v>
      </c>
      <c r="B207" s="238"/>
      <c r="C207" s="238"/>
      <c r="D207" s="238"/>
      <c r="E207" s="177"/>
      <c r="F207" s="185"/>
      <c r="G207" s="137"/>
      <c r="H207" s="97"/>
      <c r="I207" s="97"/>
      <c r="J207" s="97"/>
      <c r="K207" s="97"/>
      <c r="L207" s="97"/>
      <c r="M207" s="97"/>
    </row>
    <row r="208" customFormat="1" ht="6.15" customHeight="1" spans="1:13">
      <c r="A208" s="106"/>
      <c r="B208" s="117"/>
      <c r="C208" s="106"/>
      <c r="D208" s="117"/>
      <c r="E208" s="177"/>
      <c r="F208" s="185"/>
      <c r="G208" s="137"/>
      <c r="H208" s="97"/>
      <c r="I208" s="97"/>
      <c r="J208" s="97"/>
      <c r="K208" s="97"/>
      <c r="L208" s="97"/>
      <c r="M208" s="97"/>
    </row>
    <row r="209" customFormat="1" ht="24.95" customHeight="1" spans="1:13">
      <c r="A209" s="106" t="s">
        <v>227</v>
      </c>
      <c r="B209" s="117" t="s">
        <v>82</v>
      </c>
      <c r="C209" s="106" t="s">
        <v>228</v>
      </c>
      <c r="D209" s="138">
        <f>D203/D204</f>
        <v>0.00833333333333333</v>
      </c>
      <c r="E209" s="177"/>
      <c r="F209" s="185"/>
      <c r="G209" s="137"/>
      <c r="H209" s="97"/>
      <c r="I209" s="97"/>
      <c r="J209" s="97"/>
      <c r="K209" s="97"/>
      <c r="L209" s="97"/>
      <c r="M209" s="97"/>
    </row>
    <row r="210" customFormat="1" ht="24.95" customHeight="1" spans="1:13">
      <c r="A210" s="106" t="s">
        <v>229</v>
      </c>
      <c r="B210" s="117" t="s">
        <v>85</v>
      </c>
      <c r="C210" s="106" t="s">
        <v>230</v>
      </c>
      <c r="D210" s="140">
        <f>ROUND(D201*D209,2)</f>
        <v>2.52</v>
      </c>
      <c r="E210" s="177"/>
      <c r="F210" s="185"/>
      <c r="G210" s="137"/>
      <c r="H210" s="97"/>
      <c r="I210" s="97"/>
      <c r="J210" s="97"/>
      <c r="K210" s="97"/>
      <c r="L210" s="97"/>
      <c r="M210" s="97"/>
    </row>
    <row r="211" customFormat="1" ht="24.95" customHeight="1" spans="1:13">
      <c r="A211" s="239" t="s">
        <v>87</v>
      </c>
      <c r="B211" s="239"/>
      <c r="C211" s="239"/>
      <c r="D211" s="269">
        <f>SUM(D205+D210)*D197</f>
        <v>7.06</v>
      </c>
      <c r="E211" s="177"/>
      <c r="F211" s="185"/>
      <c r="G211" s="137"/>
      <c r="H211" s="97"/>
      <c r="I211" s="97"/>
      <c r="J211" s="97"/>
      <c r="K211" s="97"/>
      <c r="L211" s="97"/>
      <c r="M211" s="97"/>
    </row>
    <row r="212" customFormat="1" ht="24.95" customHeight="1" spans="1:13">
      <c r="A212" s="232" t="s">
        <v>231</v>
      </c>
      <c r="B212" s="232"/>
      <c r="C212" s="232"/>
      <c r="D212" s="232"/>
      <c r="E212" s="177"/>
      <c r="F212" s="185"/>
      <c r="G212" s="137"/>
      <c r="H212" s="97"/>
      <c r="I212" s="97"/>
      <c r="J212" s="97"/>
      <c r="K212" s="97"/>
      <c r="L212" s="97"/>
      <c r="M212" s="97"/>
    </row>
    <row r="213" customFormat="1" ht="24.95" customHeight="1" spans="1:13">
      <c r="A213" s="233" t="s">
        <v>48</v>
      </c>
      <c r="B213" s="233"/>
      <c r="C213" s="233"/>
      <c r="D213" s="234">
        <v>1</v>
      </c>
      <c r="E213" s="177"/>
      <c r="F213" s="185"/>
      <c r="G213" s="137"/>
      <c r="H213" s="97"/>
      <c r="I213" s="97"/>
      <c r="J213" s="97"/>
      <c r="K213" s="97"/>
      <c r="L213" s="97"/>
      <c r="M213" s="97"/>
    </row>
    <row r="214" customFormat="1" ht="6.15" customHeight="1" spans="1:13">
      <c r="A214" s="233"/>
      <c r="B214" s="233"/>
      <c r="C214" s="233"/>
      <c r="D214" s="233"/>
      <c r="E214" s="177"/>
      <c r="F214" s="185"/>
      <c r="G214" s="137"/>
      <c r="H214" s="97"/>
      <c r="I214" s="97"/>
      <c r="J214" s="97"/>
      <c r="K214" s="97"/>
      <c r="L214" s="97"/>
      <c r="M214" s="97"/>
    </row>
    <row r="215" customFormat="1" ht="24.95" customHeight="1" spans="1:13">
      <c r="A215" s="233" t="s">
        <v>66</v>
      </c>
      <c r="B215" s="233"/>
      <c r="C215" s="233"/>
      <c r="D215" s="233"/>
      <c r="E215" s="177"/>
      <c r="F215" s="185"/>
      <c r="G215" s="137"/>
      <c r="H215" s="97"/>
      <c r="I215" s="97"/>
      <c r="J215" s="97"/>
      <c r="K215" s="97"/>
      <c r="L215" s="97"/>
      <c r="M215" s="97"/>
    </row>
    <row r="216" customFormat="1" ht="6.15" customHeight="1" spans="1:13">
      <c r="A216" s="106"/>
      <c r="B216" s="117"/>
      <c r="C216" s="106"/>
      <c r="D216" s="117"/>
      <c r="E216" s="177"/>
      <c r="F216" s="185"/>
      <c r="G216" s="137"/>
      <c r="H216" s="97"/>
      <c r="I216" s="97"/>
      <c r="J216" s="97"/>
      <c r="K216" s="97"/>
      <c r="L216" s="97"/>
      <c r="M216" s="97"/>
    </row>
    <row r="217" customFormat="1" ht="24.95" customHeight="1" spans="1:13">
      <c r="A217" s="106" t="s">
        <v>232</v>
      </c>
      <c r="B217" s="119" t="s">
        <v>68</v>
      </c>
      <c r="C217" s="106" t="s">
        <v>233</v>
      </c>
      <c r="D217" s="271">
        <v>577.44</v>
      </c>
      <c r="E217" s="177"/>
      <c r="F217" s="185"/>
      <c r="G217" s="137"/>
      <c r="H217" s="97"/>
      <c r="I217" s="97"/>
      <c r="J217" s="97"/>
      <c r="K217" s="97"/>
      <c r="L217" s="97"/>
      <c r="M217" s="97"/>
    </row>
    <row r="218" customFormat="1" ht="24.95" customHeight="1" spans="1:13">
      <c r="A218" s="106" t="s">
        <v>234</v>
      </c>
      <c r="B218" s="119" t="s">
        <v>71</v>
      </c>
      <c r="C218" s="106" t="s">
        <v>235</v>
      </c>
      <c r="D218" s="236">
        <f>12*3</f>
        <v>36</v>
      </c>
      <c r="E218" s="177"/>
      <c r="F218" s="185"/>
      <c r="G218" s="137"/>
      <c r="H218" s="97"/>
      <c r="I218" s="97"/>
      <c r="J218" s="97"/>
      <c r="K218" s="97"/>
      <c r="L218" s="97"/>
      <c r="M218" s="97"/>
    </row>
    <row r="219" customFormat="1" ht="24.95" customHeight="1" spans="1:13">
      <c r="A219" s="106" t="s">
        <v>236</v>
      </c>
      <c r="B219" s="107" t="s">
        <v>74</v>
      </c>
      <c r="C219" s="106" t="s">
        <v>237</v>
      </c>
      <c r="D219" s="131">
        <v>0.1</v>
      </c>
      <c r="E219" s="177"/>
      <c r="F219" s="185"/>
      <c r="G219" s="137"/>
      <c r="H219" s="97"/>
      <c r="I219" s="97"/>
      <c r="J219" s="97"/>
      <c r="K219" s="97"/>
      <c r="L219" s="97"/>
      <c r="M219" s="97"/>
    </row>
    <row r="220" customFormat="1" ht="24.95" customHeight="1" spans="1:13">
      <c r="A220" s="106" t="s">
        <v>238</v>
      </c>
      <c r="B220" s="119" t="s">
        <v>77</v>
      </c>
      <c r="C220" s="106" t="s">
        <v>239</v>
      </c>
      <c r="D220" s="152">
        <v>12</v>
      </c>
      <c r="E220" s="177"/>
      <c r="F220" s="185"/>
      <c r="G220" s="137"/>
      <c r="H220" s="97"/>
      <c r="I220" s="97"/>
      <c r="J220" s="97"/>
      <c r="K220" s="97"/>
      <c r="L220" s="97"/>
      <c r="M220" s="97"/>
    </row>
    <row r="221" customFormat="1" ht="24.95" customHeight="1" spans="1:13">
      <c r="A221" s="133" t="s">
        <v>79</v>
      </c>
      <c r="B221" s="133"/>
      <c r="C221" s="133"/>
      <c r="D221" s="237">
        <f>ROUND((D217/D218)-((D217*D219)/D218),2)</f>
        <v>14.44</v>
      </c>
      <c r="E221" s="177"/>
      <c r="F221" s="185"/>
      <c r="G221" s="137"/>
      <c r="H221" s="97"/>
      <c r="I221" s="97"/>
      <c r="J221" s="97"/>
      <c r="K221" s="97"/>
      <c r="L221" s="97"/>
      <c r="M221" s="97"/>
    </row>
    <row r="222" customFormat="1" ht="6.15" customHeight="1" spans="1:13">
      <c r="A222" s="106"/>
      <c r="B222" s="117"/>
      <c r="C222" s="106"/>
      <c r="D222" s="117"/>
      <c r="E222" s="177"/>
      <c r="F222" s="185"/>
      <c r="G222" s="137"/>
      <c r="H222" s="97"/>
      <c r="I222" s="97"/>
      <c r="J222" s="97"/>
      <c r="K222" s="97"/>
      <c r="L222" s="97"/>
      <c r="M222" s="97"/>
    </row>
    <row r="223" customFormat="1" ht="24.95" customHeight="1" spans="1:13">
      <c r="A223" s="238" t="s">
        <v>80</v>
      </c>
      <c r="B223" s="238"/>
      <c r="C223" s="238"/>
      <c r="D223" s="238"/>
      <c r="E223" s="177"/>
      <c r="F223" s="185"/>
      <c r="G223" s="137"/>
      <c r="H223" s="97"/>
      <c r="I223" s="97"/>
      <c r="J223" s="97"/>
      <c r="K223" s="97"/>
      <c r="L223" s="97"/>
      <c r="M223" s="97"/>
    </row>
    <row r="224" customFormat="1" ht="6.15" customHeight="1" spans="1:13">
      <c r="A224" s="106"/>
      <c r="B224" s="117"/>
      <c r="C224" s="106"/>
      <c r="D224" s="117"/>
      <c r="E224" s="177"/>
      <c r="F224" s="185"/>
      <c r="G224" s="137"/>
      <c r="H224" s="97"/>
      <c r="I224" s="97"/>
      <c r="J224" s="97"/>
      <c r="K224" s="97"/>
      <c r="L224" s="97"/>
      <c r="M224" s="97"/>
    </row>
    <row r="225" customFormat="1" ht="24.95" customHeight="1" spans="1:13">
      <c r="A225" s="106" t="s">
        <v>240</v>
      </c>
      <c r="B225" s="117" t="s">
        <v>82</v>
      </c>
      <c r="C225" s="106" t="s">
        <v>241</v>
      </c>
      <c r="D225" s="138">
        <f>D219/D220</f>
        <v>0.00833333333333333</v>
      </c>
      <c r="E225" s="177"/>
      <c r="F225" s="185"/>
      <c r="G225" s="137"/>
      <c r="H225" s="97"/>
      <c r="I225" s="97"/>
      <c r="J225" s="97"/>
      <c r="K225" s="97"/>
      <c r="L225" s="97"/>
      <c r="M225" s="97"/>
    </row>
    <row r="226" customFormat="1" ht="24.95" customHeight="1" spans="1:13">
      <c r="A226" s="106" t="s">
        <v>242</v>
      </c>
      <c r="B226" s="117" t="s">
        <v>85</v>
      </c>
      <c r="C226" s="106" t="s">
        <v>243</v>
      </c>
      <c r="D226" s="140">
        <f>ROUND(D217*D225,2)</f>
        <v>4.81</v>
      </c>
      <c r="E226" s="177"/>
      <c r="F226" s="185"/>
      <c r="G226" s="137"/>
      <c r="H226" s="97"/>
      <c r="I226" s="97"/>
      <c r="J226" s="97"/>
      <c r="K226" s="97"/>
      <c r="L226" s="97"/>
      <c r="M226" s="97"/>
    </row>
    <row r="227" customFormat="1" ht="24.95" customHeight="1" spans="1:13">
      <c r="A227" s="239" t="s">
        <v>87</v>
      </c>
      <c r="B227" s="239"/>
      <c r="C227" s="239"/>
      <c r="D227" s="269">
        <f>SUM(D221+D226)*D213</f>
        <v>19.25</v>
      </c>
      <c r="E227" s="177"/>
      <c r="F227" s="185"/>
      <c r="G227" s="137"/>
      <c r="H227" s="97"/>
      <c r="I227" s="97"/>
      <c r="J227" s="97"/>
      <c r="K227" s="97"/>
      <c r="L227" s="97"/>
      <c r="M227" s="97"/>
    </row>
    <row r="228" customFormat="1" ht="6.15" customHeight="1" spans="1:13">
      <c r="A228" s="206"/>
      <c r="B228" s="218"/>
      <c r="C228" s="208"/>
      <c r="D228" s="251"/>
      <c r="E228" s="177"/>
      <c r="F228" s="185"/>
      <c r="G228" s="137"/>
      <c r="H228" s="97"/>
      <c r="I228" s="97"/>
      <c r="J228" s="97"/>
      <c r="K228" s="97"/>
      <c r="L228" s="97"/>
      <c r="M228" s="97"/>
    </row>
    <row r="229" customFormat="1" ht="24.95" customHeight="1" spans="1:13">
      <c r="A229" s="232" t="s">
        <v>244</v>
      </c>
      <c r="B229" s="232"/>
      <c r="C229" s="232"/>
      <c r="D229" s="232"/>
      <c r="E229" s="177"/>
      <c r="F229" s="185"/>
      <c r="G229" s="137"/>
      <c r="H229" s="97"/>
      <c r="I229" s="97"/>
      <c r="J229" s="97"/>
      <c r="K229" s="97"/>
      <c r="L229" s="97"/>
      <c r="M229" s="97"/>
    </row>
    <row r="230" customFormat="1" ht="24.95" customHeight="1" spans="1:13">
      <c r="A230" s="233" t="s">
        <v>48</v>
      </c>
      <c r="B230" s="233"/>
      <c r="C230" s="233"/>
      <c r="D230" s="234">
        <v>1</v>
      </c>
      <c r="E230" s="177"/>
      <c r="F230" s="185"/>
      <c r="G230" s="137"/>
      <c r="H230" s="97"/>
      <c r="I230" s="97"/>
      <c r="J230" s="97"/>
      <c r="K230" s="97"/>
      <c r="L230" s="97"/>
      <c r="M230" s="97"/>
    </row>
    <row r="231" customFormat="1" ht="6.15" customHeight="1" spans="1:13">
      <c r="A231" s="233"/>
      <c r="B231" s="233"/>
      <c r="C231" s="233"/>
      <c r="D231" s="233"/>
      <c r="E231" s="177"/>
      <c r="F231" s="185"/>
      <c r="G231" s="137"/>
      <c r="H231" s="97"/>
      <c r="I231" s="97"/>
      <c r="J231" s="97"/>
      <c r="K231" s="97"/>
      <c r="L231" s="97"/>
      <c r="M231" s="97"/>
    </row>
    <row r="232" customFormat="1" ht="24.95" customHeight="1" spans="1:13">
      <c r="A232" s="233" t="s">
        <v>66</v>
      </c>
      <c r="B232" s="233"/>
      <c r="C232" s="233"/>
      <c r="D232" s="233"/>
      <c r="E232" s="177"/>
      <c r="F232" s="185"/>
      <c r="G232" s="137"/>
      <c r="H232" s="97"/>
      <c r="I232" s="97"/>
      <c r="J232" s="97"/>
      <c r="K232" s="97"/>
      <c r="L232" s="97"/>
      <c r="M232" s="97"/>
    </row>
    <row r="233" customFormat="1" ht="6.15" customHeight="1" spans="1:13">
      <c r="A233" s="106"/>
      <c r="B233" s="117"/>
      <c r="C233" s="106"/>
      <c r="D233" s="117"/>
      <c r="E233" s="177"/>
      <c r="F233" s="185"/>
      <c r="G233" s="137"/>
      <c r="H233" s="97"/>
      <c r="I233" s="97"/>
      <c r="J233" s="97"/>
      <c r="K233" s="97"/>
      <c r="L233" s="97"/>
      <c r="M233" s="97"/>
    </row>
    <row r="234" customFormat="1" ht="24.95" customHeight="1" spans="1:13">
      <c r="A234" s="106" t="s">
        <v>245</v>
      </c>
      <c r="B234" s="119" t="s">
        <v>68</v>
      </c>
      <c r="C234" s="106" t="s">
        <v>246</v>
      </c>
      <c r="D234" s="271">
        <v>766.67</v>
      </c>
      <c r="E234" s="177"/>
      <c r="F234" s="185"/>
      <c r="G234" s="137"/>
      <c r="H234" s="97"/>
      <c r="I234" s="97"/>
      <c r="J234" s="97"/>
      <c r="K234" s="97"/>
      <c r="L234" s="97"/>
      <c r="M234" s="97"/>
    </row>
    <row r="235" customFormat="1" ht="24.95" customHeight="1" spans="1:13">
      <c r="A235" s="106" t="s">
        <v>247</v>
      </c>
      <c r="B235" s="119" t="s">
        <v>71</v>
      </c>
      <c r="C235" s="106" t="s">
        <v>248</v>
      </c>
      <c r="D235" s="236">
        <f>12*3</f>
        <v>36</v>
      </c>
      <c r="E235" s="177"/>
      <c r="F235" s="185"/>
      <c r="G235" s="137"/>
      <c r="H235" s="97"/>
      <c r="I235" s="97"/>
      <c r="J235" s="97"/>
      <c r="K235" s="97"/>
      <c r="L235" s="97"/>
      <c r="M235" s="97"/>
    </row>
    <row r="236" customFormat="1" ht="24.95" customHeight="1" spans="1:13">
      <c r="A236" s="106" t="s">
        <v>249</v>
      </c>
      <c r="B236" s="107" t="s">
        <v>74</v>
      </c>
      <c r="C236" s="106" t="s">
        <v>250</v>
      </c>
      <c r="D236" s="131">
        <v>0.1</v>
      </c>
      <c r="E236" s="177"/>
      <c r="F236" s="185"/>
      <c r="G236" s="137"/>
      <c r="H236" s="97"/>
      <c r="I236" s="97"/>
      <c r="J236" s="97"/>
      <c r="K236" s="97"/>
      <c r="L236" s="97"/>
      <c r="M236" s="97"/>
    </row>
    <row r="237" customFormat="1" ht="24.95" customHeight="1" spans="1:13">
      <c r="A237" s="106" t="s">
        <v>251</v>
      </c>
      <c r="B237" s="119" t="s">
        <v>77</v>
      </c>
      <c r="C237" s="106" t="s">
        <v>252</v>
      </c>
      <c r="D237" s="152">
        <v>12</v>
      </c>
      <c r="E237" s="177"/>
      <c r="F237" s="185"/>
      <c r="G237" s="137"/>
      <c r="H237" s="97"/>
      <c r="I237" s="97"/>
      <c r="J237" s="97"/>
      <c r="K237" s="97"/>
      <c r="L237" s="97"/>
      <c r="M237" s="97"/>
    </row>
    <row r="238" customFormat="1" ht="24.95" customHeight="1" spans="1:13">
      <c r="A238" s="133" t="s">
        <v>79</v>
      </c>
      <c r="B238" s="133"/>
      <c r="C238" s="133"/>
      <c r="D238" s="237">
        <f>ROUND((D234/D235)-((D234*D236)/D235),2)</f>
        <v>19.17</v>
      </c>
      <c r="E238" s="177"/>
      <c r="F238" s="185"/>
      <c r="G238" s="137"/>
      <c r="H238" s="97"/>
      <c r="I238" s="97"/>
      <c r="J238" s="97"/>
      <c r="K238" s="97"/>
      <c r="L238" s="97"/>
      <c r="M238" s="97"/>
    </row>
    <row r="239" customFormat="1" ht="6.15" customHeight="1" spans="1:13">
      <c r="A239" s="106"/>
      <c r="B239" s="117"/>
      <c r="C239" s="106"/>
      <c r="D239" s="117"/>
      <c r="E239" s="177"/>
      <c r="F239" s="185"/>
      <c r="G239" s="137"/>
      <c r="H239" s="97"/>
      <c r="I239" s="97"/>
      <c r="J239" s="97"/>
      <c r="K239" s="97"/>
      <c r="L239" s="97"/>
      <c r="M239" s="97"/>
    </row>
    <row r="240" customFormat="1" ht="24.95" customHeight="1" spans="1:13">
      <c r="A240" s="238" t="s">
        <v>80</v>
      </c>
      <c r="B240" s="238"/>
      <c r="C240" s="238"/>
      <c r="D240" s="238"/>
      <c r="E240" s="177"/>
      <c r="F240" s="185"/>
      <c r="G240" s="137"/>
      <c r="H240" s="97"/>
      <c r="I240" s="97"/>
      <c r="J240" s="97"/>
      <c r="K240" s="97"/>
      <c r="L240" s="97"/>
      <c r="M240" s="97"/>
    </row>
    <row r="241" customFormat="1" ht="6.15" customHeight="1" spans="1:13">
      <c r="A241" s="106"/>
      <c r="B241" s="117"/>
      <c r="C241" s="106"/>
      <c r="D241" s="117"/>
      <c r="E241" s="177"/>
      <c r="F241" s="185"/>
      <c r="G241" s="137"/>
      <c r="H241" s="97"/>
      <c r="I241" s="97"/>
      <c r="J241" s="97"/>
      <c r="K241" s="97"/>
      <c r="L241" s="97"/>
      <c r="M241" s="97"/>
    </row>
    <row r="242" customFormat="1" ht="24.95" customHeight="1" spans="1:13">
      <c r="A242" s="106" t="s">
        <v>253</v>
      </c>
      <c r="B242" s="117" t="s">
        <v>82</v>
      </c>
      <c r="C242" s="106" t="s">
        <v>254</v>
      </c>
      <c r="D242" s="138">
        <f>D236/D237</f>
        <v>0.00833333333333333</v>
      </c>
      <c r="E242" s="177"/>
      <c r="F242" s="185"/>
      <c r="G242" s="137"/>
      <c r="H242" s="97"/>
      <c r="I242" s="97"/>
      <c r="J242" s="97"/>
      <c r="K242" s="97"/>
      <c r="L242" s="97"/>
      <c r="M242" s="97"/>
    </row>
    <row r="243" customFormat="1" ht="24.95" customHeight="1" spans="1:13">
      <c r="A243" s="106" t="s">
        <v>255</v>
      </c>
      <c r="B243" s="117" t="s">
        <v>85</v>
      </c>
      <c r="C243" s="106" t="s">
        <v>256</v>
      </c>
      <c r="D243" s="140">
        <f>ROUND(D234*D242,2)</f>
        <v>6.39</v>
      </c>
      <c r="E243" s="177"/>
      <c r="F243" s="185"/>
      <c r="G243" s="137"/>
      <c r="H243" s="97"/>
      <c r="I243" s="97"/>
      <c r="J243" s="97"/>
      <c r="K243" s="97"/>
      <c r="L243" s="97"/>
      <c r="M243" s="97"/>
    </row>
    <row r="244" customFormat="1" ht="24.95" customHeight="1" spans="1:13">
      <c r="A244" s="239" t="s">
        <v>87</v>
      </c>
      <c r="B244" s="239"/>
      <c r="C244" s="239"/>
      <c r="D244" s="269">
        <f>SUM(D238+D243)*D230</f>
        <v>25.56</v>
      </c>
      <c r="E244" s="177"/>
      <c r="F244" s="185"/>
      <c r="G244" s="137"/>
      <c r="H244" s="97"/>
      <c r="I244" s="97"/>
      <c r="J244" s="97"/>
      <c r="K244" s="97"/>
      <c r="L244" s="97"/>
      <c r="M244" s="97"/>
    </row>
    <row r="245" customFormat="1" ht="6.15" customHeight="1" spans="1:13">
      <c r="A245" s="206"/>
      <c r="B245" s="218"/>
      <c r="C245" s="208"/>
      <c r="D245" s="251"/>
      <c r="E245" s="177"/>
      <c r="F245" s="185"/>
      <c r="G245" s="137"/>
      <c r="H245" s="97"/>
      <c r="I245" s="97"/>
      <c r="J245" s="97"/>
      <c r="K245" s="97"/>
      <c r="L245" s="97"/>
      <c r="M245" s="97"/>
    </row>
    <row r="246" ht="24.95" customHeight="1" spans="1:13">
      <c r="A246" s="112" t="s">
        <v>257</v>
      </c>
      <c r="B246" s="113" t="s">
        <v>258</v>
      </c>
      <c r="C246" s="114" t="s">
        <v>45</v>
      </c>
      <c r="D246" s="184">
        <f>ROUND(SUM(D24+D41+D58+D75+D92+D109+D126+D143+D160+D177+D194+D211+D227+D244),2)</f>
        <v>1031.16</v>
      </c>
      <c r="E246" s="177"/>
      <c r="F246" s="185"/>
      <c r="G246" s="137"/>
      <c r="H246" s="97"/>
      <c r="I246" s="97"/>
      <c r="J246" s="97"/>
      <c r="K246" s="97"/>
      <c r="L246" s="97"/>
      <c r="M246" s="97"/>
    </row>
    <row r="247" ht="9" customHeight="1" spans="1:13">
      <c r="A247" s="106"/>
      <c r="B247" s="119"/>
      <c r="C247" s="106"/>
      <c r="D247" s="186"/>
      <c r="E247" s="187"/>
      <c r="F247" s="97"/>
      <c r="G247" s="97"/>
      <c r="H247" s="97"/>
      <c r="I247" s="97"/>
      <c r="J247" s="97"/>
      <c r="K247" s="97"/>
      <c r="L247" s="97"/>
      <c r="M247" s="97"/>
    </row>
    <row r="248" ht="24.95" customHeight="1" spans="1:13">
      <c r="A248" s="112" t="s">
        <v>259</v>
      </c>
      <c r="B248" s="113" t="s">
        <v>260</v>
      </c>
      <c r="C248" s="114" t="s">
        <v>45</v>
      </c>
      <c r="D248" s="184">
        <f>ROUND(D246*1.2302,2)</f>
        <v>1268.53</v>
      </c>
      <c r="E248" s="188"/>
      <c r="F248" s="97"/>
      <c r="G248" s="123"/>
      <c r="H248" s="97"/>
      <c r="I248" s="97"/>
      <c r="J248" s="97"/>
      <c r="K248" s="97"/>
      <c r="L248" s="97"/>
      <c r="M248" s="97"/>
    </row>
    <row r="249" ht="9.95" customHeight="1" spans="1:13">
      <c r="A249" s="189"/>
      <c r="B249" s="190"/>
      <c r="C249" s="189"/>
      <c r="D249" s="191"/>
      <c r="E249" s="192"/>
      <c r="F249" s="97"/>
      <c r="G249" s="193"/>
      <c r="H249" s="97"/>
      <c r="I249" s="97"/>
      <c r="J249" s="97"/>
      <c r="K249" s="97"/>
      <c r="L249" s="97"/>
      <c r="M249" s="97"/>
    </row>
    <row r="250" ht="30.95" customHeight="1" spans="1:13">
      <c r="A250" s="254" t="s">
        <v>261</v>
      </c>
      <c r="B250" s="254"/>
      <c r="C250" s="254"/>
      <c r="D250" s="254"/>
      <c r="E250" s="272"/>
      <c r="F250" s="97"/>
      <c r="G250" s="97"/>
      <c r="H250" s="97"/>
      <c r="I250" s="97"/>
      <c r="J250" s="97"/>
      <c r="K250" s="97"/>
      <c r="L250" s="97"/>
      <c r="M250" s="97"/>
    </row>
    <row r="251" spans="1:13">
      <c r="A251" s="118"/>
      <c r="B251" s="118"/>
      <c r="C251" s="118"/>
      <c r="D251" s="273"/>
      <c r="E251" s="273"/>
      <c r="F251" s="97"/>
      <c r="G251" s="97"/>
      <c r="H251" s="97"/>
      <c r="I251" s="97"/>
      <c r="J251" s="97"/>
      <c r="K251" s="97"/>
      <c r="L251" s="97"/>
      <c r="M251" s="97"/>
    </row>
    <row r="252" spans="1:13">
      <c r="A252" s="118"/>
      <c r="B252" s="118"/>
      <c r="C252" s="118"/>
      <c r="D252" s="273"/>
      <c r="E252" s="273"/>
      <c r="F252" s="97"/>
      <c r="G252" s="97"/>
      <c r="H252" s="97"/>
      <c r="I252" s="97"/>
      <c r="J252" s="97"/>
      <c r="K252" s="97"/>
      <c r="L252" s="97"/>
      <c r="M252" s="97"/>
    </row>
    <row r="253" spans="1:13">
      <c r="A253" s="118"/>
      <c r="B253" s="118"/>
      <c r="C253" s="118"/>
      <c r="D253" s="273"/>
      <c r="E253" s="273"/>
      <c r="F253" s="97"/>
      <c r="G253" s="97"/>
      <c r="H253" s="97"/>
      <c r="I253" s="97"/>
      <c r="J253" s="97"/>
      <c r="K253" s="97"/>
      <c r="L253" s="97"/>
      <c r="M253" s="97"/>
    </row>
    <row r="254" spans="4:13">
      <c r="D254" s="199"/>
      <c r="E254" s="199"/>
      <c r="F254" s="97"/>
      <c r="G254" s="97"/>
      <c r="H254" s="97"/>
      <c r="I254" s="97"/>
      <c r="J254" s="97"/>
      <c r="K254" s="97"/>
      <c r="L254" s="97"/>
      <c r="M254" s="97"/>
    </row>
    <row r="255" spans="4:13">
      <c r="D255" s="274"/>
      <c r="E255" s="199"/>
      <c r="F255" s="97"/>
      <c r="G255" s="97"/>
      <c r="H255" s="97"/>
      <c r="I255" s="97"/>
      <c r="J255" s="97"/>
      <c r="K255" s="97"/>
      <c r="L255" s="97"/>
      <c r="M255" s="97"/>
    </row>
    <row r="256" spans="4:13">
      <c r="D256" s="199"/>
      <c r="E256" s="199"/>
      <c r="F256" s="97"/>
      <c r="G256" s="97"/>
      <c r="H256" s="97"/>
      <c r="I256" s="97"/>
      <c r="J256" s="97"/>
      <c r="K256" s="97"/>
      <c r="L256" s="97"/>
      <c r="M256" s="97"/>
    </row>
    <row r="257" spans="4:13">
      <c r="D257" s="255"/>
      <c r="F257" s="97"/>
      <c r="G257" s="97"/>
      <c r="H257" s="97"/>
      <c r="I257" s="97"/>
      <c r="J257" s="97"/>
      <c r="K257" s="97"/>
      <c r="L257" s="97"/>
      <c r="M257" s="97"/>
    </row>
    <row r="258" spans="4:13">
      <c r="D258" s="255"/>
      <c r="F258" s="97"/>
      <c r="G258" s="97"/>
      <c r="H258" s="97"/>
      <c r="I258" s="97"/>
      <c r="J258" s="97"/>
      <c r="K258" s="97"/>
      <c r="L258" s="97"/>
      <c r="M258" s="97"/>
    </row>
  </sheetData>
  <mergeCells count="79"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C10"/>
    <mergeCell ref="A12:D12"/>
    <mergeCell ref="A18:C18"/>
    <mergeCell ref="A24:C24"/>
    <mergeCell ref="A26:D26"/>
    <mergeCell ref="A27:C27"/>
    <mergeCell ref="A29:D29"/>
    <mergeCell ref="A35:C35"/>
    <mergeCell ref="A41:C41"/>
    <mergeCell ref="A43:D43"/>
    <mergeCell ref="A44:C44"/>
    <mergeCell ref="A46:D46"/>
    <mergeCell ref="A52:C52"/>
    <mergeCell ref="A58:C58"/>
    <mergeCell ref="A60:D60"/>
    <mergeCell ref="A61:C61"/>
    <mergeCell ref="A63:D63"/>
    <mergeCell ref="A69:C69"/>
    <mergeCell ref="A75:C75"/>
    <mergeCell ref="A77:D77"/>
    <mergeCell ref="A78:C78"/>
    <mergeCell ref="A80:D80"/>
    <mergeCell ref="A86:C86"/>
    <mergeCell ref="A92:C92"/>
    <mergeCell ref="A94:D94"/>
    <mergeCell ref="A95:C95"/>
    <mergeCell ref="A97:D97"/>
    <mergeCell ref="A103:C103"/>
    <mergeCell ref="A109:C109"/>
    <mergeCell ref="A111:D111"/>
    <mergeCell ref="A112:C112"/>
    <mergeCell ref="A114:D114"/>
    <mergeCell ref="A120:C120"/>
    <mergeCell ref="A126:C126"/>
    <mergeCell ref="A128:D128"/>
    <mergeCell ref="A129:C129"/>
    <mergeCell ref="A131:D131"/>
    <mergeCell ref="A137:C137"/>
    <mergeCell ref="A143:C143"/>
    <mergeCell ref="A145:D145"/>
    <mergeCell ref="A146:C146"/>
    <mergeCell ref="A148:D148"/>
    <mergeCell ref="A154:C154"/>
    <mergeCell ref="A160:C160"/>
    <mergeCell ref="A162:D162"/>
    <mergeCell ref="A163:C163"/>
    <mergeCell ref="A165:D165"/>
    <mergeCell ref="A171:C171"/>
    <mergeCell ref="A177:C177"/>
    <mergeCell ref="A179:D179"/>
    <mergeCell ref="A180:C180"/>
    <mergeCell ref="A182:D182"/>
    <mergeCell ref="A188:C188"/>
    <mergeCell ref="A194:C194"/>
    <mergeCell ref="A196:D196"/>
    <mergeCell ref="A197:C197"/>
    <mergeCell ref="A199:D199"/>
    <mergeCell ref="A205:C205"/>
    <mergeCell ref="A211:C211"/>
    <mergeCell ref="A212:D212"/>
    <mergeCell ref="A213:C213"/>
    <mergeCell ref="A215:D215"/>
    <mergeCell ref="A221:C221"/>
    <mergeCell ref="A227:C227"/>
    <mergeCell ref="A229:D229"/>
    <mergeCell ref="A230:C230"/>
    <mergeCell ref="A232:D232"/>
    <mergeCell ref="A238:C238"/>
    <mergeCell ref="A244:C244"/>
    <mergeCell ref="A250:D250"/>
  </mergeCells>
  <printOptions horizontalCentered="1"/>
  <pageMargins left="0.251388888888889" right="0.251388888888889" top="0.751388888888889" bottom="0.751388888888889" header="0.511805555555555" footer="0.511805555555555"/>
  <pageSetup paperSize="9" scale="81" orientation="portrait" horizontalDpi="300" verticalDpi="300"/>
  <headerFooter/>
  <rowBreaks count="7" manualBreakCount="7">
    <brk id="41" max="3" man="1"/>
    <brk id="75" max="3" man="1"/>
    <brk id="109" max="16383" man="1"/>
    <brk id="171" max="3" man="1"/>
    <brk id="254" max="3" man="1"/>
    <brk id="263" max="3" man="1"/>
    <brk id="293" max="16383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view="pageBreakPreview" zoomScaleNormal="100" workbookViewId="0">
      <selection activeCell="D33" sqref="D33"/>
    </sheetView>
  </sheetViews>
  <sheetFormatPr defaultColWidth="9.13333333333333" defaultRowHeight="15.75"/>
  <cols>
    <col min="1" max="1" width="12.8666666666667" style="91" customWidth="1"/>
    <col min="2" max="2" width="66.4285714285714" style="91" customWidth="1"/>
    <col min="3" max="3" width="22.2857142857143" style="91" customWidth="1"/>
    <col min="4" max="4" width="31.5714285714286" style="91" customWidth="1"/>
    <col min="5" max="5" width="20.7142857142857" style="91" customWidth="1"/>
    <col min="6" max="6" width="17.152380952381" style="92" customWidth="1"/>
    <col min="7" max="7" width="11.5714285714286" style="92" customWidth="1"/>
    <col min="8" max="13" width="9.13333333333333" style="92"/>
    <col min="14" max="1024" width="9.13333333333333" style="91"/>
  </cols>
  <sheetData>
    <row r="1" ht="63.95" customHeight="1" spans="1:5">
      <c r="A1" s="221"/>
      <c r="B1" s="222"/>
      <c r="C1" s="222"/>
      <c r="D1" s="223"/>
      <c r="E1" s="94"/>
    </row>
    <row r="2" ht="35.1" customHeight="1" spans="1:13">
      <c r="A2" s="229" t="s">
        <v>0</v>
      </c>
      <c r="B2" s="229"/>
      <c r="C2" s="229"/>
      <c r="D2" s="229"/>
      <c r="E2" s="96"/>
      <c r="F2" s="97"/>
      <c r="G2" s="97"/>
      <c r="H2" s="97"/>
      <c r="I2" s="97"/>
      <c r="J2" s="97"/>
      <c r="K2" s="97"/>
      <c r="L2" s="97"/>
      <c r="M2" s="97"/>
    </row>
    <row r="3" ht="90.95" customHeight="1" spans="1:13">
      <c r="A3" s="98" t="s">
        <v>2</v>
      </c>
      <c r="B3" s="98"/>
      <c r="C3" s="98"/>
      <c r="D3" s="98"/>
      <c r="E3" s="99"/>
      <c r="F3" s="97"/>
      <c r="G3" s="97"/>
      <c r="H3" s="97"/>
      <c r="I3" s="97"/>
      <c r="J3" s="97"/>
      <c r="K3" s="97"/>
      <c r="L3" s="97"/>
      <c r="M3" s="97"/>
    </row>
    <row r="4" ht="21.95" customHeight="1" spans="1:13">
      <c r="A4" s="100" t="s">
        <v>61</v>
      </c>
      <c r="B4" s="100"/>
      <c r="C4" s="100"/>
      <c r="D4" s="100"/>
      <c r="E4" s="101"/>
      <c r="F4" s="97"/>
      <c r="G4" s="97"/>
      <c r="H4" s="97"/>
      <c r="I4" s="97"/>
      <c r="J4" s="97"/>
      <c r="K4" s="97"/>
      <c r="L4" s="97"/>
      <c r="M4" s="97"/>
    </row>
    <row r="5" ht="36" customHeight="1" spans="1:13">
      <c r="A5" s="102" t="s">
        <v>262</v>
      </c>
      <c r="B5" s="102"/>
      <c r="C5" s="102"/>
      <c r="D5" s="102"/>
      <c r="E5" s="103"/>
      <c r="F5" s="97"/>
      <c r="G5" s="97"/>
      <c r="H5" s="97"/>
      <c r="I5" s="97"/>
      <c r="J5" s="97"/>
      <c r="K5" s="97"/>
      <c r="L5" s="97"/>
      <c r="M5" s="97"/>
    </row>
    <row r="6" ht="21.95" customHeight="1" spans="1:13">
      <c r="A6" s="105" t="s">
        <v>263</v>
      </c>
      <c r="B6" s="105"/>
      <c r="C6" s="105"/>
      <c r="D6" s="105"/>
      <c r="E6" s="104"/>
      <c r="F6" s="97"/>
      <c r="G6" s="97"/>
      <c r="H6" s="97"/>
      <c r="I6" s="97"/>
      <c r="J6" s="97"/>
      <c r="K6" s="97"/>
      <c r="L6" s="97"/>
      <c r="M6" s="97"/>
    </row>
    <row r="7" ht="41.1" customHeight="1" spans="1:13">
      <c r="A7" s="110" t="s">
        <v>264</v>
      </c>
      <c r="B7" s="110"/>
      <c r="C7" s="110"/>
      <c r="D7" s="110"/>
      <c r="E7" s="111"/>
      <c r="F7" s="97"/>
      <c r="G7" s="97"/>
      <c r="H7" s="97"/>
      <c r="I7" s="97"/>
      <c r="J7" s="97"/>
      <c r="K7" s="97"/>
      <c r="L7" s="97"/>
      <c r="M7" s="97"/>
    </row>
    <row r="8" ht="29" customHeight="1" spans="1:13">
      <c r="A8" s="146" t="s">
        <v>265</v>
      </c>
      <c r="B8" s="146"/>
      <c r="C8" s="146"/>
      <c r="D8" s="146"/>
      <c r="E8" s="118"/>
      <c r="F8" s="97"/>
      <c r="G8" s="97"/>
      <c r="H8" s="97"/>
      <c r="I8" s="97"/>
      <c r="J8" s="97"/>
      <c r="K8" s="97"/>
      <c r="L8" s="97"/>
      <c r="M8" s="97"/>
    </row>
    <row r="9" ht="21.95" customHeight="1" spans="1:13">
      <c r="A9" s="112" t="s">
        <v>266</v>
      </c>
      <c r="B9" s="113" t="s">
        <v>267</v>
      </c>
      <c r="C9" s="114"/>
      <c r="D9" s="115"/>
      <c r="E9" s="116"/>
      <c r="F9" s="97"/>
      <c r="G9" s="97"/>
      <c r="H9" s="97"/>
      <c r="I9" s="97"/>
      <c r="J9" s="97"/>
      <c r="K9" s="97"/>
      <c r="L9" s="97"/>
      <c r="M9" s="97"/>
    </row>
    <row r="10" ht="6.95" customHeight="1" spans="1:13">
      <c r="A10" s="106"/>
      <c r="B10" s="117"/>
      <c r="C10" s="106"/>
      <c r="D10" s="117"/>
      <c r="E10" s="118"/>
      <c r="F10" s="97"/>
      <c r="G10" s="97"/>
      <c r="H10" s="97"/>
      <c r="I10" s="97"/>
      <c r="J10" s="97"/>
      <c r="K10" s="97"/>
      <c r="L10" s="97"/>
      <c r="M10" s="97"/>
    </row>
    <row r="11" ht="50.1" customHeight="1" spans="1:13">
      <c r="A11" s="106" t="s">
        <v>67</v>
      </c>
      <c r="B11" s="175" t="s">
        <v>268</v>
      </c>
      <c r="C11" s="106" t="s">
        <v>67</v>
      </c>
      <c r="D11" s="176">
        <v>1760.4</v>
      </c>
      <c r="E11" s="177"/>
      <c r="F11" s="178"/>
      <c r="G11" s="97"/>
      <c r="H11" s="97"/>
      <c r="I11" s="97"/>
      <c r="J11" s="97"/>
      <c r="K11" s="97"/>
      <c r="L11" s="97"/>
      <c r="M11" s="97"/>
    </row>
    <row r="12" ht="27.95" customHeight="1" spans="1:13">
      <c r="A12" s="106" t="s">
        <v>70</v>
      </c>
      <c r="B12" s="175" t="s">
        <v>269</v>
      </c>
      <c r="C12" s="106" t="s">
        <v>70</v>
      </c>
      <c r="D12" s="204">
        <v>2</v>
      </c>
      <c r="E12" s="177"/>
      <c r="F12" s="178"/>
      <c r="G12" s="97"/>
      <c r="H12" s="97"/>
      <c r="I12" s="97"/>
      <c r="J12" s="97"/>
      <c r="K12" s="97"/>
      <c r="L12" s="97"/>
      <c r="M12" s="97"/>
    </row>
    <row r="13" ht="27.95" customHeight="1" spans="1:13">
      <c r="A13" s="205" t="s">
        <v>87</v>
      </c>
      <c r="B13" s="206"/>
      <c r="C13" s="106" t="s">
        <v>70</v>
      </c>
      <c r="D13" s="207">
        <f>D11*D12</f>
        <v>3520.8</v>
      </c>
      <c r="E13" s="177"/>
      <c r="F13" s="178"/>
      <c r="G13" s="97"/>
      <c r="H13" s="97"/>
      <c r="I13" s="97"/>
      <c r="J13" s="97"/>
      <c r="K13" s="97"/>
      <c r="L13" s="97"/>
      <c r="M13" s="97"/>
    </row>
    <row r="14" ht="35" customHeight="1" spans="1:13">
      <c r="A14" s="112" t="s">
        <v>270</v>
      </c>
      <c r="B14" s="113" t="s">
        <v>271</v>
      </c>
      <c r="C14" s="114"/>
      <c r="D14" s="114"/>
      <c r="E14" s="177"/>
      <c r="F14" s="178"/>
      <c r="G14" s="97"/>
      <c r="H14" s="97"/>
      <c r="I14" s="97"/>
      <c r="J14" s="97"/>
      <c r="K14" s="97"/>
      <c r="L14" s="97"/>
      <c r="M14" s="97"/>
    </row>
    <row r="15" ht="30" customHeight="1" spans="1:13">
      <c r="A15" s="106" t="s">
        <v>89</v>
      </c>
      <c r="B15" s="175" t="s">
        <v>272</v>
      </c>
      <c r="C15" s="106" t="s">
        <v>89</v>
      </c>
      <c r="D15" s="176">
        <f>(D13*0.2)</f>
        <v>704.16</v>
      </c>
      <c r="E15" s="177"/>
      <c r="F15" s="178"/>
      <c r="G15" s="97"/>
      <c r="H15" s="97"/>
      <c r="I15" s="97"/>
      <c r="J15" s="97"/>
      <c r="K15" s="97"/>
      <c r="L15" s="97"/>
      <c r="M15" s="97"/>
    </row>
    <row r="16" ht="26" customHeight="1" spans="1:13">
      <c r="A16" s="106" t="s">
        <v>91</v>
      </c>
      <c r="B16" s="175" t="s">
        <v>273</v>
      </c>
      <c r="C16" s="106" t="s">
        <v>91</v>
      </c>
      <c r="D16" s="176">
        <f>(D13*0.08)</f>
        <v>281.664</v>
      </c>
      <c r="E16" s="177"/>
      <c r="F16" s="178"/>
      <c r="G16" s="97"/>
      <c r="H16" s="97"/>
      <c r="I16" s="97"/>
      <c r="J16" s="97"/>
      <c r="K16" s="97"/>
      <c r="L16" s="97"/>
      <c r="M16" s="97"/>
    </row>
    <row r="17" ht="30" customHeight="1" spans="1:13">
      <c r="A17" s="205" t="s">
        <v>87</v>
      </c>
      <c r="B17" s="206"/>
      <c r="C17" s="208" t="s">
        <v>270</v>
      </c>
      <c r="D17" s="209">
        <f>SUM(D15:D16)</f>
        <v>985.824</v>
      </c>
      <c r="E17" s="177"/>
      <c r="F17" s="178"/>
      <c r="G17" s="97"/>
      <c r="H17" s="97"/>
      <c r="I17" s="97"/>
      <c r="J17" s="97"/>
      <c r="K17" s="97"/>
      <c r="L17" s="97"/>
      <c r="M17" s="97"/>
    </row>
    <row r="18" ht="51.95" customHeight="1" spans="1:13">
      <c r="A18" s="112" t="s">
        <v>274</v>
      </c>
      <c r="B18" s="113" t="s">
        <v>275</v>
      </c>
      <c r="C18" s="114"/>
      <c r="D18" s="114"/>
      <c r="E18" s="177"/>
      <c r="F18" s="178"/>
      <c r="G18" s="97"/>
      <c r="H18" s="97"/>
      <c r="I18" s="97"/>
      <c r="J18" s="97"/>
      <c r="K18" s="97"/>
      <c r="L18" s="97"/>
      <c r="M18" s="97"/>
    </row>
    <row r="19" ht="24" customHeight="1" spans="1:13">
      <c r="A19" s="106" t="s">
        <v>102</v>
      </c>
      <c r="B19" s="210" t="s">
        <v>276</v>
      </c>
      <c r="C19" s="106" t="s">
        <v>102</v>
      </c>
      <c r="D19" s="211">
        <f>(D13*0.0278)</f>
        <v>97.87824</v>
      </c>
      <c r="E19" s="177"/>
      <c r="F19" s="178"/>
      <c r="G19" s="97"/>
      <c r="H19" s="97"/>
      <c r="I19" s="97"/>
      <c r="J19" s="97"/>
      <c r="K19" s="97"/>
      <c r="L19" s="97"/>
      <c r="M19" s="97"/>
    </row>
    <row r="20" ht="24" customHeight="1" spans="1:13">
      <c r="A20" s="106" t="s">
        <v>104</v>
      </c>
      <c r="B20" s="175" t="s">
        <v>277</v>
      </c>
      <c r="C20" s="106" t="s">
        <v>104</v>
      </c>
      <c r="D20" s="176">
        <f>(D13*0.0833)</f>
        <v>293.28264</v>
      </c>
      <c r="E20" s="177"/>
      <c r="F20" s="178"/>
      <c r="G20" s="97"/>
      <c r="H20" s="97"/>
      <c r="I20" s="97"/>
      <c r="J20" s="97"/>
      <c r="K20" s="97"/>
      <c r="L20" s="97"/>
      <c r="M20" s="97"/>
    </row>
    <row r="21" ht="24" customHeight="1" spans="1:13">
      <c r="A21" s="212" t="s">
        <v>106</v>
      </c>
      <c r="B21" s="213" t="s">
        <v>278</v>
      </c>
      <c r="C21" s="106" t="s">
        <v>106</v>
      </c>
      <c r="D21" s="176">
        <f>(D13*0.2)</f>
        <v>704.16</v>
      </c>
      <c r="E21" s="177"/>
      <c r="F21" s="178"/>
      <c r="G21" s="97"/>
      <c r="H21" s="97"/>
      <c r="I21" s="97"/>
      <c r="J21" s="97"/>
      <c r="K21" s="97"/>
      <c r="L21" s="97"/>
      <c r="M21" s="97"/>
    </row>
    <row r="22" ht="24" customHeight="1" spans="1:13">
      <c r="A22" s="205" t="s">
        <v>87</v>
      </c>
      <c r="B22" s="206"/>
      <c r="C22" s="106" t="s">
        <v>274</v>
      </c>
      <c r="D22" s="214">
        <f>SUM(D19:D21)</f>
        <v>1095.32088</v>
      </c>
      <c r="E22" s="177"/>
      <c r="F22" s="178"/>
      <c r="G22" s="97"/>
      <c r="H22" s="97"/>
      <c r="I22" s="97"/>
      <c r="J22" s="97"/>
      <c r="K22" s="97"/>
      <c r="L22" s="97"/>
      <c r="M22" s="97"/>
    </row>
    <row r="23" ht="51" customHeight="1" spans="1:13">
      <c r="A23" s="112" t="s">
        <v>279</v>
      </c>
      <c r="B23" s="113" t="s">
        <v>280</v>
      </c>
      <c r="C23" s="114"/>
      <c r="D23" s="114"/>
      <c r="E23" s="177"/>
      <c r="F23" s="178"/>
      <c r="G23" s="97"/>
      <c r="H23" s="97"/>
      <c r="I23" s="97"/>
      <c r="J23" s="97"/>
      <c r="K23" s="97"/>
      <c r="L23" s="97"/>
      <c r="M23" s="97"/>
    </row>
    <row r="24" ht="24" customHeight="1" spans="1:13">
      <c r="A24" s="106" t="s">
        <v>115</v>
      </c>
      <c r="B24" s="175" t="s">
        <v>281</v>
      </c>
      <c r="C24" s="106" t="s">
        <v>115</v>
      </c>
      <c r="D24" s="176">
        <f>(4.1*2*2*15)</f>
        <v>246</v>
      </c>
      <c r="E24" s="177"/>
      <c r="F24" s="178"/>
      <c r="G24" s="97"/>
      <c r="H24" s="97"/>
      <c r="I24" s="97"/>
      <c r="J24" s="97"/>
      <c r="K24" s="97"/>
      <c r="L24" s="97"/>
      <c r="M24" s="97"/>
    </row>
    <row r="25" ht="24" customHeight="1" spans="1:13">
      <c r="A25" s="106" t="s">
        <v>117</v>
      </c>
      <c r="B25" s="175" t="s">
        <v>282</v>
      </c>
      <c r="C25" s="106" t="s">
        <v>117</v>
      </c>
      <c r="D25" s="176">
        <f>(18*15*2)</f>
        <v>540</v>
      </c>
      <c r="E25" s="177"/>
      <c r="F25" s="178"/>
      <c r="G25" s="97"/>
      <c r="H25" s="97"/>
      <c r="I25" s="97"/>
      <c r="J25" s="97"/>
      <c r="K25" s="97"/>
      <c r="L25" s="97"/>
      <c r="M25" s="97"/>
    </row>
    <row r="26" ht="30" customHeight="1" spans="1:13">
      <c r="A26" s="205" t="s">
        <v>87</v>
      </c>
      <c r="B26" s="206"/>
      <c r="C26" s="106" t="s">
        <v>279</v>
      </c>
      <c r="D26" s="214">
        <f>SUM(D24:D25)</f>
        <v>786</v>
      </c>
      <c r="E26" s="177"/>
      <c r="F26" s="178"/>
      <c r="G26" s="97"/>
      <c r="H26" s="97"/>
      <c r="I26" s="97"/>
      <c r="J26" s="97"/>
      <c r="K26" s="97"/>
      <c r="L26" s="97"/>
      <c r="M26" s="97"/>
    </row>
    <row r="27" ht="51" customHeight="1" spans="1:13">
      <c r="A27" s="112" t="s">
        <v>283</v>
      </c>
      <c r="B27" s="113" t="s">
        <v>284</v>
      </c>
      <c r="C27" s="114"/>
      <c r="D27" s="114"/>
      <c r="E27" s="177"/>
      <c r="F27" s="178"/>
      <c r="G27" s="97"/>
      <c r="H27" s="97"/>
      <c r="I27" s="97"/>
      <c r="J27" s="97"/>
      <c r="K27" s="97"/>
      <c r="L27" s="97"/>
      <c r="M27" s="97"/>
    </row>
    <row r="28" ht="24" customHeight="1" spans="1:13">
      <c r="A28" s="208" t="s">
        <v>128</v>
      </c>
      <c r="B28" s="210" t="s">
        <v>285</v>
      </c>
      <c r="C28" s="208" t="s">
        <v>128</v>
      </c>
      <c r="D28" s="215">
        <f>(73.54*2)/12</f>
        <v>12.2566666666667</v>
      </c>
      <c r="E28" s="177"/>
      <c r="F28" s="178"/>
      <c r="G28" s="97"/>
      <c r="H28" s="97"/>
      <c r="I28" s="97"/>
      <c r="J28" s="97"/>
      <c r="K28" s="97"/>
      <c r="L28" s="97"/>
      <c r="M28" s="97"/>
    </row>
    <row r="29" ht="30" customHeight="1" spans="1:13">
      <c r="A29" s="208" t="s">
        <v>130</v>
      </c>
      <c r="B29" s="213" t="s">
        <v>286</v>
      </c>
      <c r="C29" s="208" t="s">
        <v>130</v>
      </c>
      <c r="D29" s="216">
        <f>(45.82*2)/12</f>
        <v>7.63666666666667</v>
      </c>
      <c r="E29" s="177"/>
      <c r="F29" s="178"/>
      <c r="G29" s="97"/>
      <c r="H29" s="97"/>
      <c r="I29" s="97"/>
      <c r="J29" s="97"/>
      <c r="K29" s="97"/>
      <c r="L29" s="97"/>
      <c r="M29" s="97"/>
    </row>
    <row r="30" ht="30" customHeight="1" spans="1:13">
      <c r="A30" s="208" t="s">
        <v>132</v>
      </c>
      <c r="B30" s="213" t="s">
        <v>287</v>
      </c>
      <c r="C30" s="208" t="s">
        <v>132</v>
      </c>
      <c r="D30" s="216">
        <f>(77.17*2)/12</f>
        <v>12.8616666666667</v>
      </c>
      <c r="E30" s="177"/>
      <c r="F30" s="178"/>
      <c r="G30" s="97"/>
      <c r="H30" s="97"/>
      <c r="I30" s="97"/>
      <c r="J30" s="97"/>
      <c r="K30" s="97"/>
      <c r="L30" s="97"/>
      <c r="M30" s="97"/>
    </row>
    <row r="31" ht="30" customHeight="1" spans="1:13">
      <c r="A31" s="208" t="s">
        <v>134</v>
      </c>
      <c r="B31" s="213" t="s">
        <v>288</v>
      </c>
      <c r="C31" s="208" t="s">
        <v>134</v>
      </c>
      <c r="D31" s="216">
        <f>(104.19*2)/12</f>
        <v>17.365</v>
      </c>
      <c r="E31" s="177"/>
      <c r="F31" s="178"/>
      <c r="G31" s="97"/>
      <c r="H31" s="97"/>
      <c r="I31" s="97"/>
      <c r="J31" s="97"/>
      <c r="K31" s="97"/>
      <c r="L31" s="97"/>
      <c r="M31" s="97"/>
    </row>
    <row r="32" ht="30" customHeight="1" spans="1:13">
      <c r="A32" s="208" t="s">
        <v>136</v>
      </c>
      <c r="B32" s="213" t="s">
        <v>289</v>
      </c>
      <c r="C32" s="208" t="s">
        <v>136</v>
      </c>
      <c r="D32" s="216">
        <f>(10.08*2)/12</f>
        <v>1.68</v>
      </c>
      <c r="E32" s="177"/>
      <c r="F32" s="178"/>
      <c r="G32" s="97"/>
      <c r="H32" s="97"/>
      <c r="I32" s="97"/>
      <c r="J32" s="97"/>
      <c r="K32" s="97"/>
      <c r="L32" s="97"/>
      <c r="M32" s="97"/>
    </row>
    <row r="33" ht="30" customHeight="1" spans="1:13">
      <c r="A33" s="208" t="s">
        <v>138</v>
      </c>
      <c r="B33" s="213" t="s">
        <v>290</v>
      </c>
      <c r="C33" s="208" t="s">
        <v>138</v>
      </c>
      <c r="D33" s="216">
        <f>(9.5*2)/12</f>
        <v>1.58333333333333</v>
      </c>
      <c r="E33" s="177"/>
      <c r="F33" s="178"/>
      <c r="G33" s="97"/>
      <c r="H33" s="97"/>
      <c r="I33" s="97"/>
      <c r="J33" s="97"/>
      <c r="K33" s="97"/>
      <c r="L33" s="97"/>
      <c r="M33" s="97"/>
    </row>
    <row r="34" ht="30" customHeight="1" spans="1:13">
      <c r="A34" s="205" t="s">
        <v>87</v>
      </c>
      <c r="B34" s="206"/>
      <c r="C34" s="106" t="s">
        <v>283</v>
      </c>
      <c r="D34" s="217">
        <f>SUM(D28:D33)</f>
        <v>53.3833333333333</v>
      </c>
      <c r="E34" s="177"/>
      <c r="F34" s="178"/>
      <c r="G34" s="97"/>
      <c r="H34" s="97"/>
      <c r="I34" s="97"/>
      <c r="J34" s="97"/>
      <c r="K34" s="97"/>
      <c r="L34" s="97"/>
      <c r="M34" s="97"/>
    </row>
    <row r="35" ht="9" customHeight="1" spans="1:13">
      <c r="A35" s="206"/>
      <c r="B35" s="218"/>
      <c r="C35" s="208"/>
      <c r="D35" s="219"/>
      <c r="E35" s="177"/>
      <c r="F35" s="178"/>
      <c r="G35" s="97"/>
      <c r="H35" s="97"/>
      <c r="I35" s="97"/>
      <c r="J35" s="97"/>
      <c r="K35" s="97"/>
      <c r="L35" s="97"/>
      <c r="M35" s="97"/>
    </row>
    <row r="36" ht="30" customHeight="1" spans="1:13">
      <c r="A36" s="112" t="s">
        <v>291</v>
      </c>
      <c r="B36" s="113" t="s">
        <v>292</v>
      </c>
      <c r="C36" s="114" t="s">
        <v>45</v>
      </c>
      <c r="D36" s="220">
        <f>ROUND(SUM(D13+D17+D22+D26+D34),2)</f>
        <v>6441.33</v>
      </c>
      <c r="E36" s="177"/>
      <c r="F36" s="178"/>
      <c r="G36" s="97"/>
      <c r="H36" s="97"/>
      <c r="I36" s="97"/>
      <c r="J36" s="97"/>
      <c r="K36" s="97"/>
      <c r="L36" s="97"/>
      <c r="M36" s="97"/>
    </row>
    <row r="37" ht="30" customHeight="1" spans="1:13">
      <c r="A37" s="205"/>
      <c r="B37" s="206"/>
      <c r="C37" s="106"/>
      <c r="D37" s="216"/>
      <c r="E37" s="177"/>
      <c r="F37" s="178"/>
      <c r="G37" s="97"/>
      <c r="H37" s="97"/>
      <c r="I37" s="97"/>
      <c r="J37" s="97"/>
      <c r="K37" s="97"/>
      <c r="L37" s="97"/>
      <c r="M37" s="97"/>
    </row>
    <row r="38" ht="30" customHeight="1" spans="1:13">
      <c r="A38" s="112" t="s">
        <v>293</v>
      </c>
      <c r="B38" s="113" t="s">
        <v>294</v>
      </c>
      <c r="C38" s="114" t="s">
        <v>45</v>
      </c>
      <c r="D38" s="220">
        <f>ROUND(D36*1.2302,2)</f>
        <v>7924.12</v>
      </c>
      <c r="E38" s="177"/>
      <c r="F38" s="178"/>
      <c r="G38" s="97"/>
      <c r="H38" s="97"/>
      <c r="I38" s="97"/>
      <c r="J38" s="97"/>
      <c r="K38" s="97"/>
      <c r="L38" s="97"/>
      <c r="M38" s="97"/>
    </row>
    <row r="39" ht="9.95" customHeight="1" spans="1:13">
      <c r="A39" s="189"/>
      <c r="B39" s="190"/>
      <c r="C39" s="189"/>
      <c r="D39" s="191"/>
      <c r="E39" s="192"/>
      <c r="F39" s="97"/>
      <c r="G39" s="193"/>
      <c r="H39" s="97"/>
      <c r="I39" s="97"/>
      <c r="J39" s="97"/>
      <c r="K39" s="97"/>
      <c r="L39" s="97"/>
      <c r="M39" s="97"/>
    </row>
    <row r="40" s="90" customFormat="1" ht="34" customHeight="1" spans="1:13">
      <c r="A40" s="197" t="s">
        <v>295</v>
      </c>
      <c r="B40" s="197"/>
      <c r="C40" s="197"/>
      <c r="D40" s="197"/>
      <c r="F40" s="196"/>
      <c r="G40" s="196"/>
      <c r="H40" s="196"/>
      <c r="I40" s="196"/>
      <c r="J40" s="196"/>
      <c r="K40" s="196"/>
      <c r="L40" s="196"/>
      <c r="M40" s="196"/>
    </row>
    <row r="41" customFormat="1" ht="21" customHeight="1" spans="1:13">
      <c r="A41" s="197" t="s">
        <v>296</v>
      </c>
      <c r="B41" s="197"/>
      <c r="C41" s="197"/>
      <c r="D41" s="197"/>
      <c r="F41" s="97"/>
      <c r="G41" s="97"/>
      <c r="H41" s="97"/>
      <c r="I41" s="97"/>
      <c r="J41" s="97"/>
      <c r="K41" s="97"/>
      <c r="L41" s="97"/>
      <c r="M41" s="97"/>
    </row>
    <row r="42" spans="6:13">
      <c r="F42" s="97"/>
      <c r="G42" s="97"/>
      <c r="H42" s="97"/>
      <c r="I42" s="97"/>
      <c r="J42" s="97"/>
      <c r="K42" s="97"/>
      <c r="L42" s="97"/>
      <c r="M42" s="97"/>
    </row>
  </sheetData>
  <mergeCells count="15">
    <mergeCell ref="A1:D1"/>
    <mergeCell ref="A2:D2"/>
    <mergeCell ref="A3:D3"/>
    <mergeCell ref="A4:D4"/>
    <mergeCell ref="A5:D5"/>
    <mergeCell ref="A6:D6"/>
    <mergeCell ref="A7:D7"/>
    <mergeCell ref="A8:D8"/>
    <mergeCell ref="A13:B13"/>
    <mergeCell ref="A17:B17"/>
    <mergeCell ref="A22:B22"/>
    <mergeCell ref="A26:B26"/>
    <mergeCell ref="A34:B34"/>
    <mergeCell ref="A40:D40"/>
    <mergeCell ref="A41:D41"/>
  </mergeCells>
  <pageMargins left="0.75" right="0.75" top="1" bottom="1" header="0.5" footer="0.5"/>
  <pageSetup paperSize="1" scale="68" orientation="portrait"/>
  <headerFooter/>
  <rowBreaks count="1" manualBreakCount="1">
    <brk id="22" max="4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view="pageBreakPreview" zoomScaleNormal="100" workbookViewId="0">
      <selection activeCell="E17" sqref="E17"/>
    </sheetView>
  </sheetViews>
  <sheetFormatPr defaultColWidth="9.13333333333333" defaultRowHeight="15.75"/>
  <cols>
    <col min="1" max="1" width="12.8666666666667" style="91" customWidth="1"/>
    <col min="2" max="2" width="66.4285714285714" style="91" customWidth="1"/>
    <col min="3" max="3" width="22.2857142857143" style="91" customWidth="1"/>
    <col min="4" max="4" width="31.5714285714286" style="91" customWidth="1"/>
    <col min="5" max="5" width="20.7142857142857" style="91" customWidth="1"/>
    <col min="6" max="6" width="17.152380952381" style="92" customWidth="1"/>
    <col min="7" max="7" width="11.5714285714286" style="92" customWidth="1"/>
    <col min="8" max="13" width="9.13333333333333" style="92"/>
    <col min="14" max="1024" width="9.13333333333333" style="91"/>
  </cols>
  <sheetData>
    <row r="1" ht="63.95" customHeight="1" spans="1:5">
      <c r="A1" s="221"/>
      <c r="B1" s="222"/>
      <c r="C1" s="222"/>
      <c r="D1" s="223"/>
      <c r="E1" s="94"/>
    </row>
    <row r="2" ht="35.1" customHeight="1" spans="1:13">
      <c r="A2" s="229" t="s">
        <v>0</v>
      </c>
      <c r="B2" s="229"/>
      <c r="C2" s="229"/>
      <c r="D2" s="229"/>
      <c r="E2" s="96"/>
      <c r="F2" s="97"/>
      <c r="G2" s="97"/>
      <c r="H2" s="97"/>
      <c r="I2" s="97"/>
      <c r="J2" s="97"/>
      <c r="K2" s="97"/>
      <c r="L2" s="97"/>
      <c r="M2" s="97"/>
    </row>
    <row r="3" ht="90.95" customHeight="1" spans="1:13">
      <c r="A3" s="98" t="s">
        <v>2</v>
      </c>
      <c r="B3" s="98"/>
      <c r="C3" s="98"/>
      <c r="D3" s="98"/>
      <c r="E3" s="99"/>
      <c r="F3" s="97"/>
      <c r="G3" s="97"/>
      <c r="H3" s="97"/>
      <c r="I3" s="97"/>
      <c r="J3" s="97"/>
      <c r="K3" s="97"/>
      <c r="L3" s="97"/>
      <c r="M3" s="97"/>
    </row>
    <row r="4" ht="21.95" customHeight="1" spans="1:13">
      <c r="A4" s="100" t="s">
        <v>61</v>
      </c>
      <c r="B4" s="100"/>
      <c r="C4" s="100"/>
      <c r="D4" s="100"/>
      <c r="E4" s="101"/>
      <c r="F4" s="97"/>
      <c r="G4" s="97"/>
      <c r="H4" s="97"/>
      <c r="I4" s="97"/>
      <c r="J4" s="97"/>
      <c r="K4" s="97"/>
      <c r="L4" s="97"/>
      <c r="M4" s="97"/>
    </row>
    <row r="5" ht="36" customHeight="1" spans="1:13">
      <c r="A5" s="102" t="s">
        <v>262</v>
      </c>
      <c r="B5" s="102"/>
      <c r="C5" s="102"/>
      <c r="D5" s="102"/>
      <c r="E5" s="103"/>
      <c r="F5" s="97"/>
      <c r="G5" s="97"/>
      <c r="H5" s="97"/>
      <c r="I5" s="97"/>
      <c r="J5" s="97"/>
      <c r="K5" s="97"/>
      <c r="L5" s="97"/>
      <c r="M5" s="97"/>
    </row>
    <row r="6" ht="21.95" customHeight="1" spans="1:13">
      <c r="A6" s="105" t="s">
        <v>297</v>
      </c>
      <c r="B6" s="105"/>
      <c r="C6" s="105"/>
      <c r="D6" s="105"/>
      <c r="E6" s="104"/>
      <c r="F6" s="97"/>
      <c r="G6" s="97"/>
      <c r="H6" s="97"/>
      <c r="I6" s="97"/>
      <c r="J6" s="97"/>
      <c r="K6" s="97"/>
      <c r="L6" s="97"/>
      <c r="M6" s="97"/>
    </row>
    <row r="7" ht="41.1" customHeight="1" spans="1:13">
      <c r="A7" s="110" t="s">
        <v>264</v>
      </c>
      <c r="B7" s="110"/>
      <c r="C7" s="110"/>
      <c r="D7" s="110"/>
      <c r="E7" s="111"/>
      <c r="F7" s="97"/>
      <c r="G7" s="97"/>
      <c r="H7" s="97"/>
      <c r="I7" s="97"/>
      <c r="J7" s="97"/>
      <c r="K7" s="97"/>
      <c r="L7" s="97"/>
      <c r="M7" s="97"/>
    </row>
    <row r="8" ht="29" customHeight="1" spans="1:13">
      <c r="A8" s="146" t="s">
        <v>298</v>
      </c>
      <c r="B8" s="146"/>
      <c r="C8" s="146"/>
      <c r="D8" s="146"/>
      <c r="E8" s="118"/>
      <c r="F8" s="97"/>
      <c r="G8" s="97"/>
      <c r="H8" s="97"/>
      <c r="I8" s="97"/>
      <c r="J8" s="97"/>
      <c r="K8" s="97"/>
      <c r="L8" s="97"/>
      <c r="M8" s="97"/>
    </row>
    <row r="9" ht="21.95" customHeight="1" spans="1:13">
      <c r="A9" s="112" t="s">
        <v>266</v>
      </c>
      <c r="B9" s="113" t="s">
        <v>267</v>
      </c>
      <c r="C9" s="114"/>
      <c r="D9" s="115"/>
      <c r="E9" s="116"/>
      <c r="F9" s="97"/>
      <c r="G9" s="97"/>
      <c r="H9" s="97"/>
      <c r="I9" s="97"/>
      <c r="J9" s="97"/>
      <c r="K9" s="97"/>
      <c r="L9" s="97"/>
      <c r="M9" s="97"/>
    </row>
    <row r="10" ht="6.95" customHeight="1" spans="1:13">
      <c r="A10" s="106"/>
      <c r="B10" s="117"/>
      <c r="C10" s="106"/>
      <c r="D10" s="117"/>
      <c r="E10" s="118"/>
      <c r="F10" s="97"/>
      <c r="G10" s="97"/>
      <c r="H10" s="97"/>
      <c r="I10" s="97"/>
      <c r="J10" s="97"/>
      <c r="K10" s="97"/>
      <c r="L10" s="97"/>
      <c r="M10" s="97"/>
    </row>
    <row r="11" ht="50.1" customHeight="1" spans="1:13">
      <c r="A11" s="106" t="s">
        <v>67</v>
      </c>
      <c r="B11" s="175" t="s">
        <v>299</v>
      </c>
      <c r="C11" s="106" t="s">
        <v>67</v>
      </c>
      <c r="D11" s="176">
        <v>1760.4</v>
      </c>
      <c r="E11" s="177"/>
      <c r="F11" s="178"/>
      <c r="G11" s="97"/>
      <c r="H11" s="97"/>
      <c r="I11" s="97"/>
      <c r="J11" s="97"/>
      <c r="K11" s="97"/>
      <c r="L11" s="97"/>
      <c r="M11" s="97"/>
    </row>
    <row r="12" ht="27.95" customHeight="1" spans="1:13">
      <c r="A12" s="106" t="s">
        <v>70</v>
      </c>
      <c r="B12" s="175" t="s">
        <v>269</v>
      </c>
      <c r="C12" s="106" t="s">
        <v>70</v>
      </c>
      <c r="D12" s="204">
        <v>2</v>
      </c>
      <c r="E12" s="177"/>
      <c r="F12" s="178"/>
      <c r="G12" s="97"/>
      <c r="H12" s="97"/>
      <c r="I12" s="97"/>
      <c r="J12" s="97"/>
      <c r="K12" s="97"/>
      <c r="L12" s="97"/>
      <c r="M12" s="97"/>
    </row>
    <row r="13" ht="27.95" customHeight="1" spans="1:13">
      <c r="A13" s="205" t="s">
        <v>87</v>
      </c>
      <c r="B13" s="206"/>
      <c r="C13" s="106" t="s">
        <v>70</v>
      </c>
      <c r="D13" s="207">
        <f>D11*D12</f>
        <v>3520.8</v>
      </c>
      <c r="E13" s="177"/>
      <c r="F13" s="178"/>
      <c r="G13" s="97"/>
      <c r="H13" s="97"/>
      <c r="I13" s="97"/>
      <c r="J13" s="97"/>
      <c r="K13" s="97"/>
      <c r="L13" s="97"/>
      <c r="M13" s="97"/>
    </row>
    <row r="14" ht="35" customHeight="1" spans="1:13">
      <c r="A14" s="112" t="s">
        <v>270</v>
      </c>
      <c r="B14" s="113" t="s">
        <v>271</v>
      </c>
      <c r="C14" s="114"/>
      <c r="D14" s="114"/>
      <c r="E14" s="177"/>
      <c r="F14" s="178"/>
      <c r="G14" s="97"/>
      <c r="H14" s="97"/>
      <c r="I14" s="97"/>
      <c r="J14" s="97"/>
      <c r="K14" s="97"/>
      <c r="L14" s="97"/>
      <c r="M14" s="97"/>
    </row>
    <row r="15" ht="30" customHeight="1" spans="1:13">
      <c r="A15" s="106" t="s">
        <v>89</v>
      </c>
      <c r="B15" s="175" t="s">
        <v>272</v>
      </c>
      <c r="C15" s="106" t="s">
        <v>89</v>
      </c>
      <c r="D15" s="176">
        <f>(D13*0.2)</f>
        <v>704.16</v>
      </c>
      <c r="E15" s="177"/>
      <c r="F15" s="178"/>
      <c r="G15" s="97"/>
      <c r="H15" s="97"/>
      <c r="I15" s="97"/>
      <c r="J15" s="97"/>
      <c r="K15" s="97"/>
      <c r="L15" s="97"/>
      <c r="M15" s="97"/>
    </row>
    <row r="16" ht="26" customHeight="1" spans="1:13">
      <c r="A16" s="106" t="s">
        <v>91</v>
      </c>
      <c r="B16" s="175" t="s">
        <v>273</v>
      </c>
      <c r="C16" s="106" t="s">
        <v>91</v>
      </c>
      <c r="D16" s="176">
        <f>(D13*0.08)</f>
        <v>281.664</v>
      </c>
      <c r="E16" s="177"/>
      <c r="F16" s="178"/>
      <c r="G16" s="97"/>
      <c r="H16" s="97"/>
      <c r="I16" s="97"/>
      <c r="J16" s="97"/>
      <c r="K16" s="97"/>
      <c r="L16" s="97"/>
      <c r="M16" s="97"/>
    </row>
    <row r="17" ht="30" customHeight="1" spans="1:13">
      <c r="A17" s="205" t="s">
        <v>87</v>
      </c>
      <c r="B17" s="206"/>
      <c r="C17" s="208" t="s">
        <v>270</v>
      </c>
      <c r="D17" s="209">
        <f>SUM(D15:D16)</f>
        <v>985.824</v>
      </c>
      <c r="E17" s="177"/>
      <c r="F17" s="178"/>
      <c r="G17" s="97"/>
      <c r="H17" s="97"/>
      <c r="I17" s="97"/>
      <c r="J17" s="97"/>
      <c r="K17" s="97"/>
      <c r="L17" s="97"/>
      <c r="M17" s="97"/>
    </row>
    <row r="18" ht="51.95" customHeight="1" spans="1:13">
      <c r="A18" s="112" t="s">
        <v>274</v>
      </c>
      <c r="B18" s="113" t="s">
        <v>275</v>
      </c>
      <c r="C18" s="114"/>
      <c r="D18" s="114"/>
      <c r="E18" s="177"/>
      <c r="F18" s="178"/>
      <c r="G18" s="97"/>
      <c r="H18" s="97"/>
      <c r="I18" s="97"/>
      <c r="J18" s="97"/>
      <c r="K18" s="97"/>
      <c r="L18" s="97"/>
      <c r="M18" s="97"/>
    </row>
    <row r="19" ht="24" customHeight="1" spans="1:13">
      <c r="A19" s="106" t="s">
        <v>102</v>
      </c>
      <c r="B19" s="210" t="s">
        <v>276</v>
      </c>
      <c r="C19" s="106" t="s">
        <v>102</v>
      </c>
      <c r="D19" s="211">
        <f>(D13*0.0278)</f>
        <v>97.87824</v>
      </c>
      <c r="E19" s="177"/>
      <c r="F19" s="178"/>
      <c r="G19" s="97"/>
      <c r="H19" s="97"/>
      <c r="I19" s="97"/>
      <c r="J19" s="97"/>
      <c r="K19" s="97"/>
      <c r="L19" s="97"/>
      <c r="M19" s="97"/>
    </row>
    <row r="20" ht="24" customHeight="1" spans="1:13">
      <c r="A20" s="106" t="s">
        <v>104</v>
      </c>
      <c r="B20" s="175" t="s">
        <v>277</v>
      </c>
      <c r="C20" s="106" t="s">
        <v>104</v>
      </c>
      <c r="D20" s="176">
        <f>(D13*0.0833)</f>
        <v>293.28264</v>
      </c>
      <c r="E20" s="177"/>
      <c r="F20" s="178"/>
      <c r="G20" s="97"/>
      <c r="H20" s="97"/>
      <c r="I20" s="97"/>
      <c r="J20" s="97"/>
      <c r="K20" s="97"/>
      <c r="L20" s="97"/>
      <c r="M20" s="97"/>
    </row>
    <row r="21" ht="24" customHeight="1" spans="1:13">
      <c r="A21" s="212" t="s">
        <v>106</v>
      </c>
      <c r="B21" s="213" t="s">
        <v>300</v>
      </c>
      <c r="C21" s="106" t="s">
        <v>106</v>
      </c>
      <c r="D21" s="176">
        <f>(D13*0.2)</f>
        <v>704.16</v>
      </c>
      <c r="E21" s="177"/>
      <c r="F21" s="178"/>
      <c r="G21" s="97"/>
      <c r="H21" s="97"/>
      <c r="I21" s="97"/>
      <c r="J21" s="97"/>
      <c r="K21" s="97"/>
      <c r="L21" s="97"/>
      <c r="M21" s="97"/>
    </row>
    <row r="22" ht="24" customHeight="1" spans="1:13">
      <c r="A22" s="212" t="s">
        <v>108</v>
      </c>
      <c r="B22" s="213" t="s">
        <v>301</v>
      </c>
      <c r="C22" s="106" t="s">
        <v>108</v>
      </c>
      <c r="D22" s="176">
        <f>(D13*0.1)</f>
        <v>352.08</v>
      </c>
      <c r="E22" s="177"/>
      <c r="F22" s="178"/>
      <c r="G22" s="97"/>
      <c r="H22" s="97"/>
      <c r="I22" s="97"/>
      <c r="J22" s="97"/>
      <c r="K22" s="97"/>
      <c r="L22" s="97"/>
      <c r="M22" s="97"/>
    </row>
    <row r="23" ht="24" customHeight="1" spans="1:13">
      <c r="A23" s="205" t="s">
        <v>87</v>
      </c>
      <c r="B23" s="206"/>
      <c r="C23" s="106" t="s">
        <v>274</v>
      </c>
      <c r="D23" s="214">
        <f>SUM(D19:D22)</f>
        <v>1447.40088</v>
      </c>
      <c r="E23" s="177"/>
      <c r="F23" s="178"/>
      <c r="G23" s="97"/>
      <c r="H23" s="97"/>
      <c r="I23" s="97"/>
      <c r="J23" s="97"/>
      <c r="K23" s="97"/>
      <c r="L23" s="97"/>
      <c r="M23" s="97"/>
    </row>
    <row r="24" ht="51" customHeight="1" spans="1:13">
      <c r="A24" s="112" t="s">
        <v>279</v>
      </c>
      <c r="B24" s="113" t="s">
        <v>280</v>
      </c>
      <c r="C24" s="114"/>
      <c r="D24" s="114"/>
      <c r="E24" s="177"/>
      <c r="F24" s="178"/>
      <c r="G24" s="97"/>
      <c r="H24" s="97"/>
      <c r="I24" s="97"/>
      <c r="J24" s="97"/>
      <c r="K24" s="97"/>
      <c r="L24" s="97"/>
      <c r="M24" s="97"/>
    </row>
    <row r="25" ht="24" customHeight="1" spans="1:13">
      <c r="A25" s="106" t="s">
        <v>115</v>
      </c>
      <c r="B25" s="175" t="s">
        <v>281</v>
      </c>
      <c r="C25" s="106" t="s">
        <v>115</v>
      </c>
      <c r="D25" s="176">
        <f>(4.1*2*2*15)</f>
        <v>246</v>
      </c>
      <c r="E25" s="177"/>
      <c r="F25" s="178"/>
      <c r="G25" s="97"/>
      <c r="H25" s="97"/>
      <c r="I25" s="97"/>
      <c r="J25" s="97"/>
      <c r="K25" s="97"/>
      <c r="L25" s="97"/>
      <c r="M25" s="97"/>
    </row>
    <row r="26" ht="24" customHeight="1" spans="1:13">
      <c r="A26" s="106" t="s">
        <v>117</v>
      </c>
      <c r="B26" s="175" t="s">
        <v>282</v>
      </c>
      <c r="C26" s="106" t="s">
        <v>117</v>
      </c>
      <c r="D26" s="176">
        <f>(18*15*2)</f>
        <v>540</v>
      </c>
      <c r="E26" s="177"/>
      <c r="F26" s="178"/>
      <c r="G26" s="97"/>
      <c r="H26" s="97"/>
      <c r="I26" s="97"/>
      <c r="J26" s="97"/>
      <c r="K26" s="97"/>
      <c r="L26" s="97"/>
      <c r="M26" s="97"/>
    </row>
    <row r="27" ht="30" customHeight="1" spans="1:13">
      <c r="A27" s="205" t="s">
        <v>87</v>
      </c>
      <c r="B27" s="206"/>
      <c r="C27" s="106" t="s">
        <v>279</v>
      </c>
      <c r="D27" s="214">
        <f>SUM(D25:D26)</f>
        <v>786</v>
      </c>
      <c r="E27" s="177"/>
      <c r="F27" s="178"/>
      <c r="G27" s="97"/>
      <c r="H27" s="97"/>
      <c r="I27" s="97"/>
      <c r="J27" s="97"/>
      <c r="K27" s="97"/>
      <c r="L27" s="97"/>
      <c r="M27" s="97"/>
    </row>
    <row r="28" ht="51" customHeight="1" spans="1:13">
      <c r="A28" s="112" t="s">
        <v>283</v>
      </c>
      <c r="B28" s="113" t="s">
        <v>284</v>
      </c>
      <c r="C28" s="114"/>
      <c r="D28" s="114"/>
      <c r="E28" s="177"/>
      <c r="F28" s="178"/>
      <c r="G28" s="97"/>
      <c r="H28" s="97"/>
      <c r="I28" s="97"/>
      <c r="J28" s="97"/>
      <c r="K28" s="97"/>
      <c r="L28" s="97"/>
      <c r="M28" s="97"/>
    </row>
    <row r="29" ht="24" customHeight="1" spans="1:13">
      <c r="A29" s="208" t="s">
        <v>128</v>
      </c>
      <c r="B29" s="210" t="s">
        <v>285</v>
      </c>
      <c r="C29" s="208" t="s">
        <v>128</v>
      </c>
      <c r="D29" s="215">
        <f>(73.54*2)/12</f>
        <v>12.2566666666667</v>
      </c>
      <c r="E29" s="177"/>
      <c r="F29" s="178"/>
      <c r="G29" s="97"/>
      <c r="H29" s="97"/>
      <c r="I29" s="97"/>
      <c r="J29" s="97"/>
      <c r="K29" s="97"/>
      <c r="L29" s="97"/>
      <c r="M29" s="97"/>
    </row>
    <row r="30" ht="30" customHeight="1" spans="1:13">
      <c r="A30" s="208" t="s">
        <v>130</v>
      </c>
      <c r="B30" s="213" t="s">
        <v>286</v>
      </c>
      <c r="C30" s="208" t="s">
        <v>130</v>
      </c>
      <c r="D30" s="216">
        <f>(45.82*2)/12</f>
        <v>7.63666666666667</v>
      </c>
      <c r="E30" s="177"/>
      <c r="F30" s="264"/>
      <c r="G30" s="97"/>
      <c r="H30" s="97"/>
      <c r="I30" s="97"/>
      <c r="J30" s="97"/>
      <c r="K30" s="97"/>
      <c r="L30" s="97"/>
      <c r="M30" s="97"/>
    </row>
    <row r="31" ht="30" customHeight="1" spans="1:13">
      <c r="A31" s="208" t="s">
        <v>132</v>
      </c>
      <c r="B31" s="213" t="s">
        <v>287</v>
      </c>
      <c r="C31" s="208" t="s">
        <v>132</v>
      </c>
      <c r="D31" s="216">
        <f>(77.17*2)/12</f>
        <v>12.8616666666667</v>
      </c>
      <c r="E31" s="177"/>
      <c r="F31" s="264"/>
      <c r="G31" s="97"/>
      <c r="H31" s="97"/>
      <c r="I31" s="97"/>
      <c r="J31" s="97"/>
      <c r="K31" s="97"/>
      <c r="L31" s="97"/>
      <c r="M31" s="97"/>
    </row>
    <row r="32" ht="30" customHeight="1" spans="1:13">
      <c r="A32" s="208" t="s">
        <v>134</v>
      </c>
      <c r="B32" s="213" t="s">
        <v>288</v>
      </c>
      <c r="C32" s="208" t="s">
        <v>134</v>
      </c>
      <c r="D32" s="216">
        <f>(104.19*2)/12</f>
        <v>17.365</v>
      </c>
      <c r="E32" s="177"/>
      <c r="F32" s="178"/>
      <c r="G32" s="97"/>
      <c r="H32" s="97"/>
      <c r="I32" s="97"/>
      <c r="J32" s="97"/>
      <c r="K32" s="97"/>
      <c r="L32" s="97"/>
      <c r="M32" s="97"/>
    </row>
    <row r="33" ht="30" customHeight="1" spans="1:13">
      <c r="A33" s="208" t="s">
        <v>136</v>
      </c>
      <c r="B33" s="213" t="s">
        <v>289</v>
      </c>
      <c r="C33" s="208" t="s">
        <v>136</v>
      </c>
      <c r="D33" s="216">
        <f>(10.08*2)/12</f>
        <v>1.68</v>
      </c>
      <c r="E33" s="177"/>
      <c r="F33" s="178"/>
      <c r="G33" s="97"/>
      <c r="H33" s="97"/>
      <c r="I33" s="97"/>
      <c r="J33" s="97"/>
      <c r="K33" s="97"/>
      <c r="L33" s="97"/>
      <c r="M33" s="97"/>
    </row>
    <row r="34" ht="30" customHeight="1" spans="1:13">
      <c r="A34" s="208" t="s">
        <v>138</v>
      </c>
      <c r="B34" s="213" t="s">
        <v>290</v>
      </c>
      <c r="C34" s="208" t="s">
        <v>138</v>
      </c>
      <c r="D34" s="216">
        <f>(9.5*2)/12</f>
        <v>1.58333333333333</v>
      </c>
      <c r="E34" s="177"/>
      <c r="F34" s="178"/>
      <c r="G34" s="97"/>
      <c r="H34" s="97"/>
      <c r="I34" s="97"/>
      <c r="J34" s="97"/>
      <c r="K34" s="97"/>
      <c r="L34" s="97"/>
      <c r="M34" s="97"/>
    </row>
    <row r="35" ht="30" customHeight="1" spans="1:13">
      <c r="A35" s="205" t="s">
        <v>87</v>
      </c>
      <c r="B35" s="206"/>
      <c r="C35" s="106" t="s">
        <v>283</v>
      </c>
      <c r="D35" s="217">
        <f>SUM(D29:D34)</f>
        <v>53.3833333333333</v>
      </c>
      <c r="E35" s="177"/>
      <c r="F35" s="178"/>
      <c r="G35" s="97"/>
      <c r="H35" s="97"/>
      <c r="I35" s="97"/>
      <c r="J35" s="97"/>
      <c r="K35" s="97"/>
      <c r="L35" s="97"/>
      <c r="M35" s="97"/>
    </row>
    <row r="36" ht="9" customHeight="1" spans="1:13">
      <c r="A36" s="206"/>
      <c r="B36" s="218"/>
      <c r="C36" s="208"/>
      <c r="D36" s="219"/>
      <c r="E36" s="177"/>
      <c r="F36" s="178"/>
      <c r="G36" s="97"/>
      <c r="H36" s="97"/>
      <c r="I36" s="97"/>
      <c r="J36" s="97"/>
      <c r="K36" s="97"/>
      <c r="L36" s="97"/>
      <c r="M36" s="97"/>
    </row>
    <row r="37" ht="30" customHeight="1" spans="1:13">
      <c r="A37" s="112" t="s">
        <v>291</v>
      </c>
      <c r="B37" s="113" t="s">
        <v>292</v>
      </c>
      <c r="C37" s="114" t="s">
        <v>45</v>
      </c>
      <c r="D37" s="220">
        <f>ROUND(SUM(D13+D17+D23+D27+D35),2)</f>
        <v>6793.41</v>
      </c>
      <c r="E37" s="177"/>
      <c r="F37" s="178"/>
      <c r="G37" s="97"/>
      <c r="H37" s="97"/>
      <c r="I37" s="97"/>
      <c r="J37" s="97"/>
      <c r="K37" s="97"/>
      <c r="L37" s="97"/>
      <c r="M37" s="97"/>
    </row>
    <row r="38" ht="30" customHeight="1" spans="1:13">
      <c r="A38" s="205"/>
      <c r="B38" s="206"/>
      <c r="C38" s="106"/>
      <c r="D38" s="216"/>
      <c r="E38" s="177"/>
      <c r="F38" s="178"/>
      <c r="G38" s="97"/>
      <c r="H38" s="97"/>
      <c r="I38" s="97"/>
      <c r="J38" s="97"/>
      <c r="K38" s="97"/>
      <c r="L38" s="97"/>
      <c r="M38" s="97"/>
    </row>
    <row r="39" ht="30" customHeight="1" spans="1:13">
      <c r="A39" s="112" t="s">
        <v>293</v>
      </c>
      <c r="B39" s="113" t="s">
        <v>294</v>
      </c>
      <c r="C39" s="114" t="s">
        <v>45</v>
      </c>
      <c r="D39" s="220">
        <f>ROUND(D37*1.2302,2)</f>
        <v>8357.25</v>
      </c>
      <c r="E39" s="177"/>
      <c r="F39" s="178"/>
      <c r="G39" s="97"/>
      <c r="H39" s="97"/>
      <c r="I39" s="97"/>
      <c r="J39" s="97"/>
      <c r="K39" s="97"/>
      <c r="L39" s="97"/>
      <c r="M39" s="97"/>
    </row>
    <row r="40" ht="9.95" customHeight="1" spans="1:13">
      <c r="A40" s="189"/>
      <c r="B40" s="190"/>
      <c r="C40" s="189"/>
      <c r="D40" s="191"/>
      <c r="E40" s="192"/>
      <c r="F40" s="97"/>
      <c r="G40" s="193"/>
      <c r="H40" s="97"/>
      <c r="I40" s="97"/>
      <c r="J40" s="97"/>
      <c r="K40" s="97"/>
      <c r="L40" s="97"/>
      <c r="M40" s="97"/>
    </row>
    <row r="41" s="90" customFormat="1" ht="34" customHeight="1" spans="1:13">
      <c r="A41" s="197" t="s">
        <v>295</v>
      </c>
      <c r="B41" s="197"/>
      <c r="C41" s="197"/>
      <c r="D41" s="197"/>
      <c r="F41" s="196"/>
      <c r="G41" s="196"/>
      <c r="H41" s="196"/>
      <c r="I41" s="196"/>
      <c r="J41" s="196"/>
      <c r="K41" s="196"/>
      <c r="L41" s="196"/>
      <c r="M41" s="196"/>
    </row>
    <row r="42" customFormat="1" ht="21" customHeight="1" spans="1:13">
      <c r="A42" s="197" t="s">
        <v>296</v>
      </c>
      <c r="B42" s="197"/>
      <c r="C42" s="197"/>
      <c r="D42" s="197"/>
      <c r="F42" s="97"/>
      <c r="G42" s="97"/>
      <c r="H42" s="97"/>
      <c r="I42" s="97"/>
      <c r="J42" s="97"/>
      <c r="K42" s="97"/>
      <c r="L42" s="97"/>
      <c r="M42" s="97"/>
    </row>
    <row r="43" spans="6:13">
      <c r="F43" s="97"/>
      <c r="G43" s="97"/>
      <c r="H43" s="97"/>
      <c r="I43" s="97"/>
      <c r="J43" s="97"/>
      <c r="K43" s="97"/>
      <c r="L43" s="97"/>
      <c r="M43" s="97"/>
    </row>
  </sheetData>
  <mergeCells count="15">
    <mergeCell ref="A1:D1"/>
    <mergeCell ref="A2:D2"/>
    <mergeCell ref="A3:D3"/>
    <mergeCell ref="A4:D4"/>
    <mergeCell ref="A5:D5"/>
    <mergeCell ref="A6:D6"/>
    <mergeCell ref="A7:D7"/>
    <mergeCell ref="A8:D8"/>
    <mergeCell ref="A13:B13"/>
    <mergeCell ref="A17:B17"/>
    <mergeCell ref="A23:B23"/>
    <mergeCell ref="A27:B27"/>
    <mergeCell ref="A35:B35"/>
    <mergeCell ref="A41:D41"/>
    <mergeCell ref="A42:D42"/>
  </mergeCells>
  <pageMargins left="0.75" right="0.75" top="1" bottom="1" header="0.5" footer="0.5"/>
  <pageSetup paperSize="9" scale="72" orientation="portrait"/>
  <headerFooter/>
  <rowBreaks count="1" manualBreakCount="1">
    <brk id="23" max="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9"/>
  <sheetViews>
    <sheetView view="pageBreakPreview" zoomScaleNormal="100" topLeftCell="A78" workbookViewId="0">
      <selection activeCell="A91" sqref="A91:D97"/>
    </sheetView>
  </sheetViews>
  <sheetFormatPr defaultColWidth="9.13333333333333" defaultRowHeight="15.75"/>
  <cols>
    <col min="1" max="1" width="12.8666666666667" style="91" customWidth="1"/>
    <col min="2" max="2" width="56.2857142857143" style="91" customWidth="1"/>
    <col min="3" max="3" width="22.2857142857143" style="91" customWidth="1"/>
    <col min="4" max="4" width="31.5714285714286" style="91" customWidth="1"/>
    <col min="5" max="5" width="20.7142857142857" style="91" customWidth="1"/>
    <col min="6" max="6" width="17.152380952381" style="92" customWidth="1"/>
    <col min="7" max="7" width="11.5714285714286" style="92" customWidth="1"/>
    <col min="8" max="13" width="9.13333333333333" style="92"/>
    <col min="14" max="1024" width="9.13333333333333" style="91"/>
  </cols>
  <sheetData>
    <row r="1" ht="63.95" customHeight="1" spans="1:5">
      <c r="A1" s="93"/>
      <c r="B1" s="93"/>
      <c r="C1" s="93"/>
      <c r="D1" s="93"/>
      <c r="E1" s="94"/>
    </row>
    <row r="2" ht="35.1" customHeight="1" spans="1:13">
      <c r="A2" s="229" t="s">
        <v>0</v>
      </c>
      <c r="B2" s="229"/>
      <c r="C2" s="229"/>
      <c r="D2" s="229"/>
      <c r="E2" s="96"/>
      <c r="F2" s="97"/>
      <c r="G2" s="97"/>
      <c r="H2" s="97"/>
      <c r="I2" s="97"/>
      <c r="J2" s="97"/>
      <c r="K2" s="97"/>
      <c r="L2" s="97"/>
      <c r="M2" s="97"/>
    </row>
    <row r="3" ht="90.95" customHeight="1" spans="1:13">
      <c r="A3" s="98" t="s">
        <v>2</v>
      </c>
      <c r="B3" s="98"/>
      <c r="C3" s="98"/>
      <c r="D3" s="98"/>
      <c r="E3" s="99"/>
      <c r="F3" s="97"/>
      <c r="G3" s="97"/>
      <c r="H3" s="97"/>
      <c r="I3" s="97"/>
      <c r="J3" s="97"/>
      <c r="K3" s="97"/>
      <c r="L3" s="97"/>
      <c r="M3" s="97"/>
    </row>
    <row r="4" ht="21.95" customHeight="1" spans="1:13">
      <c r="A4" s="100" t="s">
        <v>61</v>
      </c>
      <c r="B4" s="100"/>
      <c r="C4" s="100"/>
      <c r="D4" s="100"/>
      <c r="E4" s="101"/>
      <c r="F4" s="97"/>
      <c r="G4" s="97"/>
      <c r="H4" s="97"/>
      <c r="I4" s="97"/>
      <c r="J4" s="97"/>
      <c r="K4" s="97"/>
      <c r="L4" s="97"/>
      <c r="M4" s="97"/>
    </row>
    <row r="5" ht="36" customHeight="1" spans="1:13">
      <c r="A5" s="102" t="s">
        <v>302</v>
      </c>
      <c r="B5" s="102"/>
      <c r="C5" s="102"/>
      <c r="D5" s="102"/>
      <c r="E5" s="103"/>
      <c r="F5" s="97"/>
      <c r="G5" s="97"/>
      <c r="H5" s="97"/>
      <c r="I5" s="97"/>
      <c r="J5" s="97"/>
      <c r="K5" s="97"/>
      <c r="L5" s="97"/>
      <c r="M5" s="97"/>
    </row>
    <row r="6" ht="21.95" customHeight="1" spans="1:13">
      <c r="A6" s="102" t="s">
        <v>303</v>
      </c>
      <c r="B6" s="102"/>
      <c r="C6" s="102"/>
      <c r="D6" s="102"/>
      <c r="E6" s="104"/>
      <c r="F6" s="97"/>
      <c r="G6" s="97"/>
      <c r="H6" s="97"/>
      <c r="I6" s="97"/>
      <c r="J6" s="97"/>
      <c r="K6" s="97"/>
      <c r="L6" s="97"/>
      <c r="M6" s="97"/>
    </row>
    <row r="7" ht="21.95" customHeight="1" spans="1:13">
      <c r="A7" s="105" t="s">
        <v>304</v>
      </c>
      <c r="B7" s="105"/>
      <c r="C7" s="105"/>
      <c r="D7" s="105"/>
      <c r="E7" s="104"/>
      <c r="F7" s="97"/>
      <c r="G7" s="97"/>
      <c r="H7" s="97"/>
      <c r="I7" s="97"/>
      <c r="J7" s="97"/>
      <c r="K7" s="97"/>
      <c r="L7" s="97"/>
      <c r="M7" s="97"/>
    </row>
    <row r="8" ht="11.1" customHeight="1" spans="1:13">
      <c r="A8" s="106"/>
      <c r="B8" s="106"/>
      <c r="C8" s="107" t="s">
        <v>305</v>
      </c>
      <c r="D8" s="107"/>
      <c r="E8" s="108"/>
      <c r="F8" s="97"/>
      <c r="G8" s="97"/>
      <c r="H8" s="97"/>
      <c r="I8" s="97"/>
      <c r="J8" s="97"/>
      <c r="K8" s="97"/>
      <c r="L8" s="97"/>
      <c r="M8" s="97"/>
    </row>
    <row r="9" ht="11.1" customHeight="1" spans="1:13">
      <c r="A9" s="106"/>
      <c r="B9" s="106"/>
      <c r="C9" s="107"/>
      <c r="D9" s="107"/>
      <c r="E9" s="108"/>
      <c r="F9" s="97"/>
      <c r="G9" s="97"/>
      <c r="H9" s="97"/>
      <c r="I9" s="97"/>
      <c r="J9" s="97"/>
      <c r="K9" s="97"/>
      <c r="L9" s="97"/>
      <c r="M9" s="97"/>
    </row>
    <row r="10" ht="11.1" customHeight="1" spans="1:13">
      <c r="A10" s="106"/>
      <c r="B10" s="106"/>
      <c r="C10" s="107"/>
      <c r="D10" s="107"/>
      <c r="E10" s="108"/>
      <c r="F10" s="97"/>
      <c r="G10" s="97"/>
      <c r="H10" s="97"/>
      <c r="I10" s="97"/>
      <c r="J10" s="97"/>
      <c r="K10" s="97"/>
      <c r="L10" s="97"/>
      <c r="M10" s="97"/>
    </row>
    <row r="11" ht="11.1" customHeight="1" spans="1:13">
      <c r="A11" s="106"/>
      <c r="B11" s="106"/>
      <c r="C11" s="107"/>
      <c r="D11" s="107"/>
      <c r="E11" s="108"/>
      <c r="F11" s="97"/>
      <c r="G11" s="97"/>
      <c r="H11" s="97"/>
      <c r="I11" s="97"/>
      <c r="J11" s="97"/>
      <c r="K11" s="97"/>
      <c r="L11" s="97"/>
      <c r="M11" s="97"/>
    </row>
    <row r="12" ht="11.1" customHeight="1" spans="1:13">
      <c r="A12" s="106"/>
      <c r="B12" s="106"/>
      <c r="C12" s="107"/>
      <c r="D12" s="107"/>
      <c r="E12" s="108"/>
      <c r="F12" s="97"/>
      <c r="G12" s="97"/>
      <c r="H12" s="97"/>
      <c r="I12" s="97"/>
      <c r="J12" s="97"/>
      <c r="K12" s="97"/>
      <c r="L12" s="97"/>
      <c r="M12" s="97"/>
    </row>
    <row r="13" ht="11.1" customHeight="1" spans="1:13">
      <c r="A13" s="106"/>
      <c r="B13" s="106"/>
      <c r="C13" s="107"/>
      <c r="D13" s="107"/>
      <c r="E13" s="108"/>
      <c r="F13" s="97"/>
      <c r="G13" s="97"/>
      <c r="H13" s="97"/>
      <c r="I13" s="97"/>
      <c r="J13" s="97"/>
      <c r="K13" s="97"/>
      <c r="L13" s="97"/>
      <c r="M13" s="97"/>
    </row>
    <row r="14" ht="11.1" customHeight="1" spans="1:13">
      <c r="A14" s="106"/>
      <c r="B14" s="106"/>
      <c r="C14" s="107"/>
      <c r="D14" s="107"/>
      <c r="E14" s="108"/>
      <c r="F14" s="97"/>
      <c r="G14" s="97"/>
      <c r="H14" s="97"/>
      <c r="I14" s="97"/>
      <c r="J14" s="97"/>
      <c r="K14" s="97"/>
      <c r="L14" s="97"/>
      <c r="M14" s="97"/>
    </row>
    <row r="15" ht="11.1" customHeight="1" spans="1:13">
      <c r="A15" s="106"/>
      <c r="B15" s="106"/>
      <c r="C15" s="107"/>
      <c r="D15" s="107"/>
      <c r="E15" s="108"/>
      <c r="F15" s="97"/>
      <c r="G15" s="97"/>
      <c r="H15" s="97"/>
      <c r="I15" s="97"/>
      <c r="J15" s="97"/>
      <c r="K15" s="97"/>
      <c r="L15" s="97"/>
      <c r="M15" s="97"/>
    </row>
    <row r="16" ht="11.1" customHeight="1" spans="1:13">
      <c r="A16" s="106"/>
      <c r="B16" s="106"/>
      <c r="C16" s="107"/>
      <c r="D16" s="107"/>
      <c r="E16" s="108"/>
      <c r="F16" s="97"/>
      <c r="G16" s="97"/>
      <c r="H16" s="97"/>
      <c r="I16" s="97"/>
      <c r="J16" s="97"/>
      <c r="K16" s="97"/>
      <c r="L16" s="97"/>
      <c r="M16" s="97"/>
    </row>
    <row r="17" ht="11.1" customHeight="1" spans="1:13">
      <c r="A17" s="106"/>
      <c r="B17" s="106"/>
      <c r="C17" s="107"/>
      <c r="D17" s="107"/>
      <c r="E17" s="108"/>
      <c r="F17" s="97"/>
      <c r="G17" s="97"/>
      <c r="H17" s="97"/>
      <c r="I17" s="97"/>
      <c r="J17" s="97"/>
      <c r="K17" s="97"/>
      <c r="L17" s="97"/>
      <c r="M17" s="97"/>
    </row>
    <row r="18" ht="11.1" customHeight="1" spans="1:13">
      <c r="A18" s="106"/>
      <c r="B18" s="106"/>
      <c r="C18" s="107"/>
      <c r="D18" s="107"/>
      <c r="E18" s="108"/>
      <c r="F18" s="97"/>
      <c r="G18" s="97"/>
      <c r="H18" s="97"/>
      <c r="I18" s="97"/>
      <c r="J18" s="97"/>
      <c r="K18" s="97"/>
      <c r="L18" s="97"/>
      <c r="M18" s="97"/>
    </row>
    <row r="19" ht="11.1" customHeight="1" spans="1:13">
      <c r="A19" s="106"/>
      <c r="B19" s="106"/>
      <c r="C19" s="107"/>
      <c r="D19" s="107"/>
      <c r="E19" s="108"/>
      <c r="F19" s="97"/>
      <c r="G19" s="109"/>
      <c r="H19" s="97"/>
      <c r="I19" s="97"/>
      <c r="J19" s="97"/>
      <c r="K19" s="97"/>
      <c r="L19" s="97"/>
      <c r="M19" s="97"/>
    </row>
    <row r="20" ht="11.1" customHeight="1" spans="1:13">
      <c r="A20" s="106"/>
      <c r="B20" s="106"/>
      <c r="C20" s="107"/>
      <c r="D20" s="107"/>
      <c r="E20" s="108"/>
      <c r="F20" s="97"/>
      <c r="G20" s="97"/>
      <c r="H20" s="97"/>
      <c r="I20" s="97"/>
      <c r="J20" s="97"/>
      <c r="K20" s="97"/>
      <c r="L20" s="97"/>
      <c r="M20" s="97"/>
    </row>
    <row r="21" ht="11.1" customHeight="1" spans="1:13">
      <c r="A21" s="106"/>
      <c r="B21" s="106"/>
      <c r="C21" s="107"/>
      <c r="D21" s="107"/>
      <c r="E21" s="108"/>
      <c r="F21" s="97"/>
      <c r="G21" s="97"/>
      <c r="H21" s="97"/>
      <c r="I21" s="97"/>
      <c r="J21" s="97"/>
      <c r="K21" s="97"/>
      <c r="L21" s="97"/>
      <c r="M21" s="97"/>
    </row>
    <row r="22" ht="11.1" customHeight="1" spans="1:13">
      <c r="A22" s="106"/>
      <c r="B22" s="106"/>
      <c r="C22" s="107"/>
      <c r="D22" s="107"/>
      <c r="E22" s="108"/>
      <c r="F22" s="97"/>
      <c r="G22" s="97"/>
      <c r="H22" s="97"/>
      <c r="I22" s="97"/>
      <c r="J22" s="97"/>
      <c r="K22" s="97"/>
      <c r="L22" s="97"/>
      <c r="M22" s="97"/>
    </row>
    <row r="23" ht="41.1" customHeight="1" spans="1:13">
      <c r="A23" s="110" t="s">
        <v>264</v>
      </c>
      <c r="B23" s="110"/>
      <c r="C23" s="110"/>
      <c r="D23" s="110"/>
      <c r="E23" s="111"/>
      <c r="F23" s="97"/>
      <c r="G23" s="97"/>
      <c r="H23" s="97"/>
      <c r="I23" s="97"/>
      <c r="J23" s="97"/>
      <c r="K23" s="97"/>
      <c r="L23" s="97"/>
      <c r="M23" s="97"/>
    </row>
    <row r="24" ht="21.95" customHeight="1" spans="1:13">
      <c r="A24" s="112" t="s">
        <v>306</v>
      </c>
      <c r="B24" s="113" t="s">
        <v>307</v>
      </c>
      <c r="C24" s="114"/>
      <c r="D24" s="115"/>
      <c r="E24" s="116"/>
      <c r="F24" s="97"/>
      <c r="G24" s="97"/>
      <c r="H24" s="97"/>
      <c r="I24" s="97"/>
      <c r="J24" s="97"/>
      <c r="K24" s="97"/>
      <c r="L24" s="97"/>
      <c r="M24" s="97"/>
    </row>
    <row r="25" ht="6" customHeight="1" spans="1:13">
      <c r="A25" s="106"/>
      <c r="B25" s="117"/>
      <c r="C25" s="106"/>
      <c r="D25" s="117"/>
      <c r="E25" s="118"/>
      <c r="F25" s="97"/>
      <c r="G25" s="97"/>
      <c r="H25" s="97"/>
      <c r="I25" s="97"/>
      <c r="J25" s="97"/>
      <c r="K25" s="97"/>
      <c r="L25" s="97"/>
      <c r="M25" s="97"/>
    </row>
    <row r="26" ht="23.1" customHeight="1" spans="1:13">
      <c r="A26" s="106" t="s">
        <v>67</v>
      </c>
      <c r="B26" s="119" t="s">
        <v>308</v>
      </c>
      <c r="C26" s="106" t="s">
        <v>69</v>
      </c>
      <c r="D26" s="120">
        <f>SUM(D27:D29)</f>
        <v>226080</v>
      </c>
      <c r="E26" s="121"/>
      <c r="F26" s="257"/>
      <c r="G26" s="123"/>
      <c r="H26" s="124"/>
      <c r="I26" s="97"/>
      <c r="J26" s="97"/>
      <c r="K26" s="97"/>
      <c r="L26" s="97"/>
      <c r="M26" s="97"/>
    </row>
    <row r="27" ht="29" customHeight="1" spans="1:13">
      <c r="A27" s="106"/>
      <c r="B27" s="106" t="s">
        <v>309</v>
      </c>
      <c r="C27" s="106"/>
      <c r="D27" s="125">
        <v>179780</v>
      </c>
      <c r="E27" s="126"/>
      <c r="F27" s="127"/>
      <c r="G27" s="123"/>
      <c r="H27" s="124"/>
      <c r="I27" s="97"/>
      <c r="J27" s="97"/>
      <c r="K27" s="97"/>
      <c r="L27" s="97"/>
      <c r="M27" s="97"/>
    </row>
    <row r="28" ht="34" customHeight="1" spans="1:13">
      <c r="A28" s="106"/>
      <c r="B28" s="128" t="s">
        <v>310</v>
      </c>
      <c r="C28" s="128"/>
      <c r="D28" s="129">
        <f>'MAPA_COTAÇÃO 1'!G5</f>
        <v>43000</v>
      </c>
      <c r="E28" s="126"/>
      <c r="F28" s="97"/>
      <c r="G28" s="123"/>
      <c r="H28" s="124"/>
      <c r="I28" s="97"/>
      <c r="J28" s="97"/>
      <c r="K28" s="97"/>
      <c r="L28" s="97"/>
      <c r="M28" s="97"/>
    </row>
    <row r="29" ht="23.1" customHeight="1" spans="1:13">
      <c r="A29" s="106"/>
      <c r="B29" s="106" t="s">
        <v>311</v>
      </c>
      <c r="C29" s="106"/>
      <c r="D29" s="129">
        <f>'MAPA_COTAÇÃO 2'!F9</f>
        <v>3300</v>
      </c>
      <c r="E29" s="126"/>
      <c r="F29" s="97"/>
      <c r="G29" s="123"/>
      <c r="H29" s="124"/>
      <c r="I29" s="97"/>
      <c r="J29" s="97"/>
      <c r="K29" s="97"/>
      <c r="L29" s="97"/>
      <c r="M29" s="97"/>
    </row>
    <row r="30" ht="23.1" customHeight="1" spans="1:13">
      <c r="A30" s="106" t="s">
        <v>70</v>
      </c>
      <c r="B30" s="119" t="s">
        <v>71</v>
      </c>
      <c r="C30" s="106" t="s">
        <v>72</v>
      </c>
      <c r="D30" s="130">
        <f>12*4</f>
        <v>48</v>
      </c>
      <c r="E30" s="126"/>
      <c r="F30" s="97"/>
      <c r="G30" s="123"/>
      <c r="H30" s="124"/>
      <c r="I30" s="97"/>
      <c r="J30" s="97"/>
      <c r="K30" s="97"/>
      <c r="L30" s="97"/>
      <c r="M30" s="97"/>
    </row>
    <row r="31" ht="21.95" customHeight="1" spans="1:13">
      <c r="A31" s="106" t="s">
        <v>73</v>
      </c>
      <c r="B31" s="107" t="s">
        <v>312</v>
      </c>
      <c r="C31" s="106" t="s">
        <v>75</v>
      </c>
      <c r="D31" s="131">
        <v>0.25</v>
      </c>
      <c r="E31" s="132"/>
      <c r="F31" s="97"/>
      <c r="G31" s="124"/>
      <c r="H31" s="97"/>
      <c r="I31" s="97"/>
      <c r="J31" s="97"/>
      <c r="K31" s="97"/>
      <c r="L31" s="97"/>
      <c r="M31" s="97"/>
    </row>
    <row r="32" ht="20.1" customHeight="1" spans="1:13">
      <c r="A32" s="133" t="s">
        <v>87</v>
      </c>
      <c r="B32" s="133"/>
      <c r="C32" s="106" t="s">
        <v>313</v>
      </c>
      <c r="D32" s="258">
        <f>ROUND((D26/D30)-((D26*D31)/D30),2)</f>
        <v>3532.5</v>
      </c>
      <c r="E32" s="135"/>
      <c r="F32" s="136"/>
      <c r="G32" s="137"/>
      <c r="H32" s="123"/>
      <c r="I32" s="97"/>
      <c r="J32" s="97"/>
      <c r="K32" s="97"/>
      <c r="L32" s="97"/>
      <c r="M32" s="97"/>
    </row>
    <row r="33" ht="6.95" customHeight="1" spans="1:13">
      <c r="A33" s="106"/>
      <c r="B33" s="117"/>
      <c r="C33" s="106"/>
      <c r="D33" s="117"/>
      <c r="E33" s="118"/>
      <c r="F33" s="97"/>
      <c r="G33" s="124"/>
      <c r="H33" s="97"/>
      <c r="I33" s="97"/>
      <c r="J33" s="97"/>
      <c r="K33" s="97"/>
      <c r="L33" s="97"/>
      <c r="M33" s="97"/>
    </row>
    <row r="34" ht="21.95" customHeight="1" spans="1:13">
      <c r="A34" s="112" t="s">
        <v>314</v>
      </c>
      <c r="B34" s="113" t="s">
        <v>80</v>
      </c>
      <c r="C34" s="114"/>
      <c r="D34" s="115"/>
      <c r="E34" s="116"/>
      <c r="F34" s="97"/>
      <c r="G34" s="97"/>
      <c r="H34" s="97"/>
      <c r="I34" s="97"/>
      <c r="J34" s="97"/>
      <c r="K34" s="97"/>
      <c r="L34" s="97"/>
      <c r="M34" s="97"/>
    </row>
    <row r="35" ht="8.1" customHeight="1" spans="1:13">
      <c r="A35" s="106"/>
      <c r="B35" s="117"/>
      <c r="C35" s="106"/>
      <c r="D35" s="117"/>
      <c r="E35" s="118"/>
      <c r="F35" s="97"/>
      <c r="G35" s="123"/>
      <c r="H35" s="97"/>
      <c r="I35" s="97"/>
      <c r="J35" s="97"/>
      <c r="K35" s="97"/>
      <c r="L35" s="97"/>
      <c r="M35" s="97"/>
    </row>
    <row r="36" ht="21.95" customHeight="1" spans="1:13">
      <c r="A36" s="106" t="s">
        <v>89</v>
      </c>
      <c r="B36" s="117" t="s">
        <v>82</v>
      </c>
      <c r="C36" s="106" t="s">
        <v>90</v>
      </c>
      <c r="D36" s="138">
        <f>D31/D30</f>
        <v>0.00520833333333333</v>
      </c>
      <c r="E36" s="139"/>
      <c r="F36" s="97"/>
      <c r="G36" s="123"/>
      <c r="H36" s="97"/>
      <c r="I36" s="97"/>
      <c r="J36" s="97"/>
      <c r="K36" s="97"/>
      <c r="L36" s="97"/>
      <c r="M36" s="97"/>
    </row>
    <row r="37" ht="21.95" customHeight="1" spans="1:13">
      <c r="A37" s="133" t="s">
        <v>87</v>
      </c>
      <c r="B37" s="133"/>
      <c r="C37" s="106" t="s">
        <v>315</v>
      </c>
      <c r="D37" s="259">
        <f>ROUND(D26*D36,2)</f>
        <v>1177.5</v>
      </c>
      <c r="E37" s="141"/>
      <c r="F37" s="97"/>
      <c r="G37" s="97"/>
      <c r="H37" s="97"/>
      <c r="I37" s="97"/>
      <c r="J37" s="97"/>
      <c r="K37" s="97"/>
      <c r="L37" s="97"/>
      <c r="M37" s="97"/>
    </row>
    <row r="38" ht="9" customHeight="1" spans="1:13">
      <c r="A38" s="106"/>
      <c r="B38" s="117"/>
      <c r="C38" s="106"/>
      <c r="D38" s="117"/>
      <c r="E38" s="118"/>
      <c r="F38" s="97"/>
      <c r="G38" s="97"/>
      <c r="H38" s="97"/>
      <c r="I38" s="97"/>
      <c r="J38" s="97"/>
      <c r="K38" s="97"/>
      <c r="L38" s="97"/>
      <c r="M38" s="97"/>
    </row>
    <row r="39" ht="21" customHeight="1" spans="1:13">
      <c r="A39" s="112" t="s">
        <v>316</v>
      </c>
      <c r="B39" s="113" t="s">
        <v>317</v>
      </c>
      <c r="C39" s="114"/>
      <c r="D39" s="115"/>
      <c r="E39" s="116"/>
      <c r="F39" s="97"/>
      <c r="G39" s="97">
        <v>60000</v>
      </c>
      <c r="H39" s="97"/>
      <c r="I39" s="97"/>
      <c r="J39" s="97"/>
      <c r="K39" s="97"/>
      <c r="L39" s="97"/>
      <c r="M39" s="97"/>
    </row>
    <row r="40" ht="9" customHeight="1" spans="1:13">
      <c r="A40" s="106"/>
      <c r="B40" s="117"/>
      <c r="C40" s="106"/>
      <c r="D40" s="117"/>
      <c r="E40" s="118"/>
      <c r="F40" s="97"/>
      <c r="G40" s="97">
        <f>0.03*G39</f>
        <v>1800</v>
      </c>
      <c r="H40" s="97"/>
      <c r="I40" s="97"/>
      <c r="J40" s="97"/>
      <c r="K40" s="97"/>
      <c r="L40" s="97"/>
      <c r="M40" s="97"/>
    </row>
    <row r="41" ht="30.95" hidden="1" customHeight="1" spans="1:13">
      <c r="A41" s="106" t="s">
        <v>102</v>
      </c>
      <c r="B41" s="142" t="s">
        <v>318</v>
      </c>
      <c r="C41" s="106" t="s">
        <v>103</v>
      </c>
      <c r="D41" s="143"/>
      <c r="E41" s="144"/>
      <c r="F41" s="97"/>
      <c r="G41" s="97"/>
      <c r="H41" s="97"/>
      <c r="I41" s="97"/>
      <c r="J41" s="97"/>
      <c r="K41" s="97"/>
      <c r="L41" s="97"/>
      <c r="M41" s="97"/>
    </row>
    <row r="42" ht="30.95" hidden="1" customHeight="1" spans="1:13">
      <c r="A42" s="106"/>
      <c r="B42" s="117" t="s">
        <v>319</v>
      </c>
      <c r="C42" s="106"/>
      <c r="D42" s="143"/>
      <c r="E42" s="144"/>
      <c r="F42" s="97"/>
      <c r="G42" s="97"/>
      <c r="H42" s="97"/>
      <c r="I42" s="97"/>
      <c r="J42" s="97"/>
      <c r="K42" s="97"/>
      <c r="L42" s="97"/>
      <c r="M42" s="97"/>
    </row>
    <row r="43" ht="21" customHeight="1" spans="1:13">
      <c r="A43" s="106" t="s">
        <v>102</v>
      </c>
      <c r="B43" s="117" t="s">
        <v>320</v>
      </c>
      <c r="C43" s="106" t="s">
        <v>103</v>
      </c>
      <c r="D43" s="143">
        <f>ROUND(D27*0.03,2)</f>
        <v>5393.4</v>
      </c>
      <c r="E43" s="144"/>
      <c r="F43" s="97"/>
      <c r="G43" s="97"/>
      <c r="H43" s="97"/>
      <c r="I43" s="97"/>
      <c r="J43" s="97"/>
      <c r="K43" s="97"/>
      <c r="L43" s="97"/>
      <c r="M43" s="97"/>
    </row>
    <row r="44" ht="21.95" customHeight="1" spans="1:13">
      <c r="A44" s="106" t="s">
        <v>104</v>
      </c>
      <c r="B44" s="117" t="s">
        <v>321</v>
      </c>
      <c r="C44" s="106" t="s">
        <v>105</v>
      </c>
      <c r="D44" s="260">
        <f>ROUND(78.39*4,2)</f>
        <v>313.56</v>
      </c>
      <c r="E44" s="144"/>
      <c r="F44" s="97"/>
      <c r="G44" s="97"/>
      <c r="H44" s="97"/>
      <c r="I44" s="97"/>
      <c r="J44" s="97"/>
      <c r="K44" s="97"/>
      <c r="L44" s="97"/>
      <c r="M44" s="97"/>
    </row>
    <row r="45" ht="21.95" customHeight="1" spans="1:13">
      <c r="A45" s="106" t="s">
        <v>106</v>
      </c>
      <c r="B45" s="117" t="s">
        <v>322</v>
      </c>
      <c r="C45" s="106" t="s">
        <v>107</v>
      </c>
      <c r="D45" s="260">
        <f>ROUND(D26*0.01,2)</f>
        <v>2260.8</v>
      </c>
      <c r="E45" s="144"/>
      <c r="F45" s="97"/>
      <c r="G45" s="97"/>
      <c r="H45" s="97"/>
      <c r="I45" s="97"/>
      <c r="J45" s="97"/>
      <c r="K45" s="97"/>
      <c r="L45" s="97"/>
      <c r="M45" s="97"/>
    </row>
    <row r="46" ht="21.95" customHeight="1" spans="1:13">
      <c r="A46" s="133" t="s">
        <v>87</v>
      </c>
      <c r="B46" s="133"/>
      <c r="C46" s="146" t="s">
        <v>323</v>
      </c>
      <c r="D46" s="140">
        <f>SUM(D41:D45)</f>
        <v>7967.76</v>
      </c>
      <c r="E46" s="141"/>
      <c r="F46" s="97"/>
      <c r="G46" s="97"/>
      <c r="H46" s="97"/>
      <c r="I46" s="97"/>
      <c r="J46" s="97"/>
      <c r="K46" s="97"/>
      <c r="L46" s="97"/>
      <c r="M46" s="97"/>
    </row>
    <row r="47" ht="9" customHeight="1" spans="1:13">
      <c r="A47" s="106"/>
      <c r="B47" s="117"/>
      <c r="C47" s="106"/>
      <c r="D47" s="117"/>
      <c r="E47" s="118"/>
      <c r="F47" s="97"/>
      <c r="G47" s="97"/>
      <c r="H47" s="97"/>
      <c r="I47" s="97"/>
      <c r="J47" s="97"/>
      <c r="K47" s="97"/>
      <c r="L47" s="97"/>
      <c r="M47" s="97"/>
    </row>
    <row r="48" ht="27.95" customHeight="1" spans="1:13">
      <c r="A48" s="110" t="s">
        <v>324</v>
      </c>
      <c r="B48" s="110"/>
      <c r="C48" s="110"/>
      <c r="D48" s="110"/>
      <c r="E48" s="148"/>
      <c r="F48" s="97"/>
      <c r="G48" s="97"/>
      <c r="H48" s="97"/>
      <c r="I48" s="97"/>
      <c r="J48" s="97"/>
      <c r="K48" s="97"/>
      <c r="L48" s="97"/>
      <c r="M48" s="97"/>
    </row>
    <row r="49" ht="9" customHeight="1" spans="1:13">
      <c r="A49" s="106"/>
      <c r="B49" s="117"/>
      <c r="C49" s="106"/>
      <c r="D49" s="117"/>
      <c r="E49" s="118"/>
      <c r="F49" s="97"/>
      <c r="G49" s="97"/>
      <c r="H49" s="97"/>
      <c r="I49" s="97"/>
      <c r="J49" s="97"/>
      <c r="K49" s="97"/>
      <c r="L49" s="97"/>
      <c r="M49" s="97"/>
    </row>
    <row r="50" ht="23.1" customHeight="1" spans="1:13">
      <c r="A50" s="112" t="s">
        <v>325</v>
      </c>
      <c r="B50" s="113" t="s">
        <v>326</v>
      </c>
      <c r="C50" s="114"/>
      <c r="D50" s="115"/>
      <c r="E50" s="116"/>
      <c r="F50" s="97"/>
      <c r="G50" s="97"/>
      <c r="H50" s="97"/>
      <c r="I50" s="97"/>
      <c r="J50" s="97"/>
      <c r="K50" s="97"/>
      <c r="L50" s="97"/>
      <c r="M50" s="97"/>
    </row>
    <row r="51" ht="9" customHeight="1" spans="1:13">
      <c r="A51" s="106"/>
      <c r="B51" s="117"/>
      <c r="C51" s="106"/>
      <c r="D51" s="117"/>
      <c r="E51" s="118"/>
      <c r="F51" s="97"/>
      <c r="G51" s="97"/>
      <c r="H51" s="97"/>
      <c r="I51" s="97"/>
      <c r="J51" s="97"/>
      <c r="K51" s="97"/>
      <c r="L51" s="97"/>
      <c r="M51" s="97"/>
    </row>
    <row r="52" ht="21.95" customHeight="1" spans="1:13">
      <c r="A52" s="106" t="s">
        <v>115</v>
      </c>
      <c r="B52" s="119" t="s">
        <v>327</v>
      </c>
      <c r="C52" s="106" t="s">
        <v>116</v>
      </c>
      <c r="D52" s="149">
        <v>0</v>
      </c>
      <c r="E52" s="150"/>
      <c r="F52" s="151"/>
      <c r="G52" s="97"/>
      <c r="H52" s="97"/>
      <c r="I52" s="97"/>
      <c r="J52" s="97"/>
      <c r="K52" s="97"/>
      <c r="L52" s="97"/>
      <c r="M52" s="97"/>
    </row>
    <row r="53" ht="21.95" customHeight="1" spans="1:13">
      <c r="A53" s="106" t="s">
        <v>117</v>
      </c>
      <c r="B53" s="117" t="s">
        <v>328</v>
      </c>
      <c r="C53" s="106" t="s">
        <v>118</v>
      </c>
      <c r="D53" s="152">
        <v>12</v>
      </c>
      <c r="E53" s="153"/>
      <c r="F53" s="154"/>
      <c r="G53" s="97"/>
      <c r="H53" s="97"/>
      <c r="I53" s="97"/>
      <c r="J53" s="97"/>
      <c r="K53" s="97"/>
      <c r="L53" s="97"/>
      <c r="M53" s="97"/>
    </row>
    <row r="54" ht="21.95" customHeight="1" spans="1:13">
      <c r="A54" s="106" t="s">
        <v>119</v>
      </c>
      <c r="B54" s="119" t="s">
        <v>329</v>
      </c>
      <c r="C54" s="106" t="s">
        <v>120</v>
      </c>
      <c r="D54" s="155">
        <v>8.9</v>
      </c>
      <c r="E54" s="156"/>
      <c r="F54" s="157"/>
      <c r="G54" s="97"/>
      <c r="H54" s="97"/>
      <c r="I54" s="97"/>
      <c r="J54" s="97"/>
      <c r="K54" s="97"/>
      <c r="L54" s="97"/>
      <c r="M54" s="97"/>
    </row>
    <row r="55" ht="21.95" customHeight="1" spans="1:13">
      <c r="A55" s="106" t="s">
        <v>121</v>
      </c>
      <c r="B55" s="119" t="s">
        <v>330</v>
      </c>
      <c r="C55" s="106" t="s">
        <v>122</v>
      </c>
      <c r="D55" s="158">
        <f>17855.93/3</f>
        <v>5951.97666666667</v>
      </c>
      <c r="E55" s="159"/>
      <c r="F55" s="160"/>
      <c r="G55" s="161"/>
      <c r="H55" s="97"/>
      <c r="I55" s="97"/>
      <c r="J55" s="97"/>
      <c r="K55" s="97"/>
      <c r="L55" s="97"/>
      <c r="M55" s="97"/>
    </row>
    <row r="56" ht="21.95" customHeight="1" spans="1:13">
      <c r="A56" s="133" t="s">
        <v>87</v>
      </c>
      <c r="B56" s="133"/>
      <c r="C56" s="106" t="s">
        <v>331</v>
      </c>
      <c r="D56" s="162">
        <f>ROUND((D55/D54)*D52,2)</f>
        <v>0</v>
      </c>
      <c r="E56" s="163"/>
      <c r="F56" s="97"/>
      <c r="G56" s="97"/>
      <c r="H56" s="97"/>
      <c r="I56" s="97"/>
      <c r="J56" s="97"/>
      <c r="K56" s="97"/>
      <c r="L56" s="97"/>
      <c r="M56" s="97"/>
    </row>
    <row r="57" ht="6.95" customHeight="1" spans="1:13">
      <c r="A57" s="146"/>
      <c r="B57" s="164"/>
      <c r="C57" s="146"/>
      <c r="D57" s="164"/>
      <c r="E57" s="165"/>
      <c r="F57" s="97"/>
      <c r="G57" s="97"/>
      <c r="H57" s="97"/>
      <c r="I57" s="97"/>
      <c r="J57" s="97"/>
      <c r="K57" s="97"/>
      <c r="L57" s="97"/>
      <c r="M57" s="97"/>
    </row>
    <row r="58" ht="21.95" customHeight="1" spans="1:13">
      <c r="A58" s="112" t="s">
        <v>283</v>
      </c>
      <c r="B58" s="113" t="s">
        <v>332</v>
      </c>
      <c r="C58" s="114"/>
      <c r="D58" s="115"/>
      <c r="E58" s="116"/>
      <c r="F58" s="97"/>
      <c r="G58" s="97"/>
      <c r="H58" s="97"/>
      <c r="I58" s="97"/>
      <c r="J58" s="97"/>
      <c r="K58" s="97"/>
      <c r="L58" s="97"/>
      <c r="M58" s="97"/>
    </row>
    <row r="59" ht="6.95" customHeight="1" spans="1:13">
      <c r="A59" s="106"/>
      <c r="B59" s="117"/>
      <c r="C59" s="106"/>
      <c r="D59" s="117"/>
      <c r="E59" s="118"/>
      <c r="F59" s="97"/>
      <c r="G59" s="97"/>
      <c r="H59" s="97"/>
      <c r="I59" s="97"/>
      <c r="J59" s="97"/>
      <c r="K59" s="97"/>
      <c r="L59" s="97"/>
      <c r="M59" s="97"/>
    </row>
    <row r="60" ht="21.95" customHeight="1" spans="1:13">
      <c r="A60" s="106" t="s">
        <v>128</v>
      </c>
      <c r="B60" s="117" t="s">
        <v>333</v>
      </c>
      <c r="C60" s="106" t="s">
        <v>129</v>
      </c>
      <c r="D60" s="166">
        <v>10000</v>
      </c>
      <c r="E60" s="167"/>
      <c r="F60" s="160"/>
      <c r="G60" s="97"/>
      <c r="H60" s="97"/>
      <c r="I60" s="97"/>
      <c r="J60" s="97"/>
      <c r="K60" s="97"/>
      <c r="L60" s="97"/>
      <c r="M60" s="97"/>
    </row>
    <row r="61" ht="21.95" customHeight="1" spans="1:13">
      <c r="A61" s="106" t="s">
        <v>130</v>
      </c>
      <c r="B61" s="117" t="s">
        <v>334</v>
      </c>
      <c r="C61" s="106" t="s">
        <v>131</v>
      </c>
      <c r="D61" s="261">
        <v>88.3</v>
      </c>
      <c r="E61" s="156"/>
      <c r="F61" s="157"/>
      <c r="G61" s="97"/>
      <c r="H61" s="97"/>
      <c r="I61" s="97"/>
      <c r="J61" s="97"/>
      <c r="K61" s="97"/>
      <c r="L61" s="97"/>
      <c r="M61" s="97"/>
    </row>
    <row r="62" ht="21.95" customHeight="1" spans="1:13">
      <c r="A62" s="106" t="s">
        <v>132</v>
      </c>
      <c r="B62" s="117" t="s">
        <v>335</v>
      </c>
      <c r="C62" s="106" t="s">
        <v>133</v>
      </c>
      <c r="D62" s="261">
        <v>48.18</v>
      </c>
      <c r="E62" s="156"/>
      <c r="F62" s="157"/>
      <c r="G62" s="97"/>
      <c r="H62" s="97"/>
      <c r="I62" s="97"/>
      <c r="J62" s="97"/>
      <c r="K62" s="97"/>
      <c r="L62" s="97"/>
      <c r="M62" s="97"/>
    </row>
    <row r="63" ht="21.95" customHeight="1" spans="1:13">
      <c r="A63" s="106" t="s">
        <v>134</v>
      </c>
      <c r="B63" s="117" t="s">
        <v>336</v>
      </c>
      <c r="C63" s="106" t="s">
        <v>135</v>
      </c>
      <c r="D63" s="168">
        <v>6</v>
      </c>
      <c r="E63" s="169"/>
      <c r="F63" s="157"/>
      <c r="G63" s="97"/>
      <c r="H63" s="97"/>
      <c r="I63" s="97"/>
      <c r="J63" s="97"/>
      <c r="K63" s="97"/>
      <c r="L63" s="97"/>
      <c r="M63" s="97"/>
    </row>
    <row r="64" ht="21.95" customHeight="1" spans="1:13">
      <c r="A64" s="106" t="s">
        <v>136</v>
      </c>
      <c r="B64" s="117" t="s">
        <v>337</v>
      </c>
      <c r="C64" s="106" t="s">
        <v>137</v>
      </c>
      <c r="D64" s="168">
        <f>SUM(D65)</f>
        <v>7.14</v>
      </c>
      <c r="E64" s="169"/>
      <c r="F64" s="157"/>
      <c r="G64" s="97"/>
      <c r="H64" s="97"/>
      <c r="I64" s="97"/>
      <c r="J64" s="97"/>
      <c r="K64" s="97"/>
      <c r="L64" s="97"/>
      <c r="M64" s="97"/>
    </row>
    <row r="65" ht="21.95" customHeight="1" spans="1:13">
      <c r="A65" s="106" t="s">
        <v>138</v>
      </c>
      <c r="B65" s="117" t="s">
        <v>338</v>
      </c>
      <c r="C65" s="106" t="s">
        <v>139</v>
      </c>
      <c r="D65" s="168">
        <f>ROUND(D55*D53/D60,2)</f>
        <v>7.14</v>
      </c>
      <c r="E65" s="169"/>
      <c r="F65" s="157"/>
      <c r="G65" s="97"/>
      <c r="H65" s="97"/>
      <c r="I65" s="97"/>
      <c r="J65" s="97"/>
      <c r="K65" s="97"/>
      <c r="L65" s="97"/>
      <c r="M65" s="97"/>
    </row>
    <row r="66" ht="21.95" customHeight="1" spans="1:13">
      <c r="A66" s="133" t="s">
        <v>87</v>
      </c>
      <c r="B66" s="133"/>
      <c r="C66" s="106" t="s">
        <v>339</v>
      </c>
      <c r="D66" s="259">
        <f>ROUND(((D61*D64)+(D62*D63))*D65/D53,2)</f>
        <v>547.13</v>
      </c>
      <c r="E66" s="141"/>
      <c r="F66" s="123"/>
      <c r="G66" s="97"/>
      <c r="H66" s="97"/>
      <c r="I66" s="97"/>
      <c r="J66" s="97"/>
      <c r="K66" s="97"/>
      <c r="L66" s="97"/>
      <c r="M66" s="97"/>
    </row>
    <row r="67" ht="8.1" customHeight="1" spans="1:13">
      <c r="A67" s="106"/>
      <c r="B67" s="117"/>
      <c r="C67" s="106"/>
      <c r="D67" s="117"/>
      <c r="E67" s="118"/>
      <c r="F67" s="97"/>
      <c r="G67" s="97"/>
      <c r="H67" s="97"/>
      <c r="I67" s="97"/>
      <c r="J67" s="97"/>
      <c r="K67" s="97"/>
      <c r="L67" s="97"/>
      <c r="M67" s="97"/>
    </row>
    <row r="68" ht="23.1" customHeight="1" spans="1:13">
      <c r="A68" s="112" t="s">
        <v>340</v>
      </c>
      <c r="B68" s="113" t="s">
        <v>341</v>
      </c>
      <c r="C68" s="114"/>
      <c r="D68" s="115"/>
      <c r="E68" s="116"/>
      <c r="F68" s="97"/>
      <c r="G68" s="97"/>
      <c r="H68" s="97"/>
      <c r="I68" s="97"/>
      <c r="J68" s="97"/>
      <c r="K68" s="97"/>
      <c r="L68" s="97"/>
      <c r="M68" s="97"/>
    </row>
    <row r="69" ht="6" customHeight="1" spans="1:13">
      <c r="A69" s="106"/>
      <c r="B69" s="117"/>
      <c r="C69" s="106"/>
      <c r="D69" s="117"/>
      <c r="E69" s="118"/>
      <c r="F69" s="97"/>
      <c r="G69" s="97"/>
      <c r="H69" s="97"/>
      <c r="I69" s="97"/>
      <c r="J69" s="97"/>
      <c r="K69" s="97"/>
      <c r="L69" s="97"/>
      <c r="M69" s="97"/>
    </row>
    <row r="70" ht="21.95" customHeight="1" spans="1:13">
      <c r="A70" s="106" t="s">
        <v>141</v>
      </c>
      <c r="B70" s="117" t="s">
        <v>342</v>
      </c>
      <c r="C70" s="106" t="s">
        <v>142</v>
      </c>
      <c r="D70" s="166">
        <v>4</v>
      </c>
      <c r="E70" s="167"/>
      <c r="F70" s="97"/>
      <c r="G70" s="97"/>
      <c r="H70" s="97"/>
      <c r="I70" s="97"/>
      <c r="J70" s="97"/>
      <c r="K70" s="97"/>
      <c r="L70" s="97"/>
      <c r="M70" s="97"/>
    </row>
    <row r="71" ht="21.95" customHeight="1" spans="1:13">
      <c r="A71" s="106" t="s">
        <v>143</v>
      </c>
      <c r="B71" s="117" t="s">
        <v>343</v>
      </c>
      <c r="C71" s="106" t="s">
        <v>144</v>
      </c>
      <c r="D71" s="170">
        <v>50000</v>
      </c>
      <c r="E71" s="171"/>
      <c r="F71" s="97"/>
      <c r="G71" s="97"/>
      <c r="H71" s="97"/>
      <c r="I71" s="97"/>
      <c r="J71" s="97"/>
      <c r="K71" s="97"/>
      <c r="L71" s="97"/>
      <c r="M71" s="97"/>
    </row>
    <row r="72" ht="21.95" customHeight="1" spans="1:13">
      <c r="A72" s="106" t="s">
        <v>145</v>
      </c>
      <c r="B72" s="117" t="s">
        <v>344</v>
      </c>
      <c r="C72" s="106" t="s">
        <v>146</v>
      </c>
      <c r="D72" s="170">
        <f>ROUND(D55*D53,2)</f>
        <v>71423.72</v>
      </c>
      <c r="E72" s="171"/>
      <c r="F72" s="97"/>
      <c r="G72" s="97"/>
      <c r="H72" s="97"/>
      <c r="I72" s="97"/>
      <c r="J72" s="97"/>
      <c r="K72" s="97"/>
      <c r="L72" s="97"/>
      <c r="M72" s="97"/>
    </row>
    <row r="73" ht="21.95" customHeight="1" spans="1:13">
      <c r="A73" s="106" t="s">
        <v>147</v>
      </c>
      <c r="B73" s="117" t="s">
        <v>345</v>
      </c>
      <c r="C73" s="106" t="s">
        <v>148</v>
      </c>
      <c r="D73" s="262">
        <v>1555.44</v>
      </c>
      <c r="E73" s="173"/>
      <c r="F73" s="97"/>
      <c r="G73" s="97"/>
      <c r="H73" s="97"/>
      <c r="I73" s="97"/>
      <c r="J73" s="97"/>
      <c r="K73" s="97"/>
      <c r="L73" s="97"/>
      <c r="M73" s="97"/>
    </row>
    <row r="74" ht="21.95" customHeight="1" spans="1:13">
      <c r="A74" s="133" t="s">
        <v>87</v>
      </c>
      <c r="B74" s="133"/>
      <c r="C74" s="146" t="s">
        <v>346</v>
      </c>
      <c r="D74" s="259">
        <f>ROUND((D72/D71)*(D73*D70)/D53,2)</f>
        <v>740.64</v>
      </c>
      <c r="E74" s="174"/>
      <c r="F74" s="97"/>
      <c r="G74" s="97"/>
      <c r="H74" s="97"/>
      <c r="I74" s="97"/>
      <c r="J74" s="97"/>
      <c r="K74" s="97"/>
      <c r="L74" s="97"/>
      <c r="M74" s="97"/>
    </row>
    <row r="75" ht="6.95" customHeight="1" spans="1:13">
      <c r="A75" s="106"/>
      <c r="B75" s="117"/>
      <c r="C75" s="106"/>
      <c r="D75" s="117"/>
      <c r="E75" s="118"/>
      <c r="F75" s="97"/>
      <c r="G75" s="97"/>
      <c r="H75" s="97"/>
      <c r="I75" s="97"/>
      <c r="J75" s="97"/>
      <c r="K75" s="97"/>
      <c r="L75" s="97"/>
      <c r="M75" s="97"/>
    </row>
    <row r="76" ht="21.95" customHeight="1" spans="1:13">
      <c r="A76" s="112" t="s">
        <v>347</v>
      </c>
      <c r="B76" s="113" t="s">
        <v>267</v>
      </c>
      <c r="C76" s="114"/>
      <c r="D76" s="115"/>
      <c r="E76" s="116"/>
      <c r="F76" s="97"/>
      <c r="G76" s="97"/>
      <c r="H76" s="97"/>
      <c r="I76" s="97"/>
      <c r="J76" s="97"/>
      <c r="K76" s="97"/>
      <c r="L76" s="97"/>
      <c r="M76" s="97"/>
    </row>
    <row r="77" ht="6.95" customHeight="1" spans="1:13">
      <c r="A77" s="106"/>
      <c r="B77" s="117"/>
      <c r="C77" s="106"/>
      <c r="D77" s="117"/>
      <c r="E77" s="118"/>
      <c r="F77" s="97"/>
      <c r="G77" s="97"/>
      <c r="H77" s="97"/>
      <c r="I77" s="97"/>
      <c r="J77" s="97"/>
      <c r="K77" s="97"/>
      <c r="L77" s="97"/>
      <c r="M77" s="97"/>
    </row>
    <row r="78" ht="50.1" customHeight="1" spans="1:13">
      <c r="A78" s="106" t="s">
        <v>154</v>
      </c>
      <c r="B78" s="175" t="s">
        <v>348</v>
      </c>
      <c r="C78" s="106" t="s">
        <v>155</v>
      </c>
      <c r="D78" s="176">
        <f>'MOTORISTA_DIURNO_TIPO B'!D36</f>
        <v>6441.33</v>
      </c>
      <c r="E78" s="177"/>
      <c r="F78" s="178"/>
      <c r="G78" s="97"/>
      <c r="H78" s="97"/>
      <c r="I78" s="97"/>
      <c r="J78" s="97"/>
      <c r="K78" s="97"/>
      <c r="L78" s="97"/>
      <c r="M78" s="97"/>
    </row>
    <row r="79" ht="66" customHeight="1" spans="1:13">
      <c r="A79" s="106" t="s">
        <v>156</v>
      </c>
      <c r="B79" s="175" t="s">
        <v>349</v>
      </c>
      <c r="C79" s="106" t="s">
        <v>157</v>
      </c>
      <c r="D79" s="176">
        <f>'MOTORISTA_NOTURNO_TIPO B'!D37</f>
        <v>6793.41</v>
      </c>
      <c r="E79" s="177"/>
      <c r="F79" s="178"/>
      <c r="G79" s="97"/>
      <c r="H79" s="97"/>
      <c r="I79" s="97"/>
      <c r="J79" s="97"/>
      <c r="K79" s="97"/>
      <c r="L79" s="97"/>
      <c r="M79" s="97"/>
    </row>
    <row r="80" ht="21" customHeight="1" spans="1:13">
      <c r="A80" s="133" t="s">
        <v>87</v>
      </c>
      <c r="B80" s="133"/>
      <c r="C80" s="106" t="s">
        <v>350</v>
      </c>
      <c r="D80" s="179">
        <f>SUM(D78:D79)</f>
        <v>13234.74</v>
      </c>
      <c r="E80" s="180"/>
      <c r="F80" s="180"/>
      <c r="G80" s="97"/>
      <c r="H80" s="97"/>
      <c r="I80" s="97"/>
      <c r="J80" s="97"/>
      <c r="K80" s="97"/>
      <c r="L80" s="97"/>
      <c r="M80" s="97"/>
    </row>
    <row r="81" ht="8.1" customHeight="1" spans="1:13">
      <c r="A81" s="106"/>
      <c r="B81" s="117"/>
      <c r="C81" s="106"/>
      <c r="D81" s="181"/>
      <c r="E81" s="180"/>
      <c r="F81" s="180"/>
      <c r="G81" s="97"/>
      <c r="H81" s="97"/>
      <c r="I81" s="97"/>
      <c r="J81" s="97"/>
      <c r="K81" s="97"/>
      <c r="L81" s="97"/>
      <c r="M81" s="97"/>
    </row>
    <row r="82" ht="21.95" customHeight="1" spans="1:13">
      <c r="A82" s="112" t="s">
        <v>351</v>
      </c>
      <c r="B82" s="113" t="s">
        <v>352</v>
      </c>
      <c r="C82" s="114"/>
      <c r="D82" s="115"/>
      <c r="E82" s="263"/>
      <c r="F82" s="97"/>
      <c r="G82" s="97"/>
      <c r="H82" s="97"/>
      <c r="I82" s="97"/>
      <c r="J82" s="97"/>
      <c r="K82" s="97"/>
      <c r="L82" s="97"/>
      <c r="M82" s="97"/>
    </row>
    <row r="83" ht="6.95" customHeight="1" spans="1:13">
      <c r="A83" s="106"/>
      <c r="B83" s="117"/>
      <c r="C83" s="106"/>
      <c r="D83" s="117"/>
      <c r="E83" s="118"/>
      <c r="F83" s="97"/>
      <c r="G83" s="97"/>
      <c r="H83" s="97"/>
      <c r="I83" s="97"/>
      <c r="J83" s="97"/>
      <c r="K83" s="97"/>
      <c r="L83" s="97"/>
      <c r="M83" s="97"/>
    </row>
    <row r="84" ht="36" customHeight="1" spans="1:13">
      <c r="A84" s="106" t="s">
        <v>167</v>
      </c>
      <c r="B84" s="175" t="s">
        <v>353</v>
      </c>
      <c r="C84" s="106" t="s">
        <v>155</v>
      </c>
      <c r="D84" s="176">
        <f>'EQUIP_TIPO B'!D246</f>
        <v>1031.16</v>
      </c>
      <c r="E84" s="177"/>
      <c r="F84" s="180"/>
      <c r="G84" s="97"/>
      <c r="H84" s="97"/>
      <c r="I84" s="97"/>
      <c r="J84" s="97"/>
      <c r="K84" s="97"/>
      <c r="L84" s="97"/>
      <c r="M84" s="97"/>
    </row>
    <row r="85" ht="15" customHeight="1" spans="1:13">
      <c r="A85" s="133" t="s">
        <v>87</v>
      </c>
      <c r="B85" s="133"/>
      <c r="C85" s="106" t="s">
        <v>350</v>
      </c>
      <c r="D85" s="214">
        <f>SUM(D84:D84)</f>
        <v>1031.16</v>
      </c>
      <c r="E85" s="180"/>
      <c r="F85" s="180"/>
      <c r="G85" s="97"/>
      <c r="H85" s="97"/>
      <c r="I85" s="97"/>
      <c r="J85" s="97"/>
      <c r="K85" s="97"/>
      <c r="L85" s="97"/>
      <c r="M85" s="97"/>
    </row>
    <row r="86" ht="8.1" customHeight="1" spans="1:13">
      <c r="A86" s="106"/>
      <c r="B86" s="117"/>
      <c r="C86" s="106"/>
      <c r="D86" s="181"/>
      <c r="E86" s="180"/>
      <c r="F86" s="180"/>
      <c r="G86" s="97"/>
      <c r="H86" s="97"/>
      <c r="I86" s="97"/>
      <c r="J86" s="97"/>
      <c r="K86" s="97"/>
      <c r="L86" s="97"/>
      <c r="M86" s="97"/>
    </row>
    <row r="87" ht="18.95" customHeight="1" spans="1:13">
      <c r="A87" s="112" t="s">
        <v>354</v>
      </c>
      <c r="B87" s="113" t="s">
        <v>258</v>
      </c>
      <c r="C87" s="114" t="s">
        <v>45</v>
      </c>
      <c r="D87" s="220">
        <f>ROUND(SUM(D32+D37+D46+D56+D66+D74+D80+D85),2)</f>
        <v>28231.43</v>
      </c>
      <c r="E87" s="177"/>
      <c r="F87" s="185"/>
      <c r="G87" s="137"/>
      <c r="H87" s="97"/>
      <c r="I87" s="97"/>
      <c r="J87" s="97"/>
      <c r="K87" s="97"/>
      <c r="L87" s="97"/>
      <c r="M87" s="97"/>
    </row>
    <row r="88" ht="9" customHeight="1" spans="1:13">
      <c r="A88" s="106"/>
      <c r="B88" s="119"/>
      <c r="C88" s="106"/>
      <c r="D88" s="186"/>
      <c r="E88" s="187"/>
      <c r="F88" s="97"/>
      <c r="G88" s="97"/>
      <c r="H88" s="97"/>
      <c r="I88" s="97"/>
      <c r="J88" s="97"/>
      <c r="K88" s="97"/>
      <c r="L88" s="97"/>
      <c r="M88" s="97"/>
    </row>
    <row r="89" ht="20.1" customHeight="1" spans="1:13">
      <c r="A89" s="112" t="s">
        <v>355</v>
      </c>
      <c r="B89" s="113" t="s">
        <v>260</v>
      </c>
      <c r="C89" s="114" t="s">
        <v>45</v>
      </c>
      <c r="D89" s="220">
        <f>ROUND(D87*1.2302,2)</f>
        <v>34730.31</v>
      </c>
      <c r="E89" s="188"/>
      <c r="F89" s="97"/>
      <c r="G89" s="123"/>
      <c r="H89" s="97"/>
      <c r="I89" s="97"/>
      <c r="J89" s="97"/>
      <c r="K89" s="97"/>
      <c r="L89" s="97"/>
      <c r="M89" s="97"/>
    </row>
    <row r="90" ht="9.95" customHeight="1" spans="1:13">
      <c r="A90" s="189"/>
      <c r="B90" s="190"/>
      <c r="C90" s="189"/>
      <c r="D90" s="191"/>
      <c r="E90" s="192"/>
      <c r="F90" s="97"/>
      <c r="G90" s="193"/>
      <c r="H90" s="97"/>
      <c r="I90" s="97"/>
      <c r="J90" s="97"/>
      <c r="K90" s="97"/>
      <c r="L90" s="97"/>
      <c r="M90" s="97"/>
    </row>
    <row r="91" s="90" customFormat="1" ht="32.1" customHeight="1" spans="1:13">
      <c r="A91" s="194" t="s">
        <v>261</v>
      </c>
      <c r="B91" s="194"/>
      <c r="C91" s="194"/>
      <c r="D91" s="194"/>
      <c r="E91" s="195"/>
      <c r="F91" s="196"/>
      <c r="G91" s="196"/>
      <c r="H91" s="196"/>
      <c r="I91" s="196"/>
      <c r="J91" s="196"/>
      <c r="K91" s="196"/>
      <c r="L91" s="196"/>
      <c r="M91" s="196"/>
    </row>
    <row r="92" s="90" customFormat="1" ht="57" customHeight="1" spans="1:13">
      <c r="A92" s="197" t="s">
        <v>356</v>
      </c>
      <c r="B92" s="197"/>
      <c r="C92" s="197"/>
      <c r="D92" s="197"/>
      <c r="E92" s="195"/>
      <c r="F92" s="196"/>
      <c r="G92" s="196"/>
      <c r="H92" s="196"/>
      <c r="I92" s="196"/>
      <c r="J92" s="196"/>
      <c r="K92" s="196"/>
      <c r="L92" s="196"/>
      <c r="M92" s="196"/>
    </row>
    <row r="93" s="90" customFormat="1" ht="24" customHeight="1" spans="1:13">
      <c r="A93" s="198" t="s">
        <v>357</v>
      </c>
      <c r="B93" s="198"/>
      <c r="C93" s="198"/>
      <c r="D93" s="198"/>
      <c r="E93" s="195"/>
      <c r="F93" s="196"/>
      <c r="G93" s="196"/>
      <c r="H93" s="196"/>
      <c r="I93" s="196"/>
      <c r="J93" s="196"/>
      <c r="K93" s="196"/>
      <c r="L93" s="196"/>
      <c r="M93" s="196"/>
    </row>
    <row r="94" s="90" customFormat="1" ht="24" customHeight="1" spans="1:13">
      <c r="A94" s="197" t="s">
        <v>358</v>
      </c>
      <c r="B94" s="197"/>
      <c r="C94" s="197"/>
      <c r="D94" s="197"/>
      <c r="E94" s="195"/>
      <c r="F94" s="196"/>
      <c r="G94" s="196"/>
      <c r="H94" s="196"/>
      <c r="I94" s="196"/>
      <c r="J94" s="196"/>
      <c r="K94" s="196"/>
      <c r="L94" s="196"/>
      <c r="M94" s="196"/>
    </row>
    <row r="95" s="90" customFormat="1" ht="24" customHeight="1" spans="1:13">
      <c r="A95" s="197" t="s">
        <v>359</v>
      </c>
      <c r="B95" s="197"/>
      <c r="C95" s="197"/>
      <c r="D95" s="197"/>
      <c r="E95" s="195"/>
      <c r="F95" s="196"/>
      <c r="G95" s="196"/>
      <c r="H95" s="196"/>
      <c r="I95" s="196"/>
      <c r="J95" s="196"/>
      <c r="K95" s="196"/>
      <c r="L95" s="196"/>
      <c r="M95" s="196"/>
    </row>
    <row r="96" s="90" customFormat="1" ht="48.95" customHeight="1" spans="1:13">
      <c r="A96" s="197" t="s">
        <v>360</v>
      </c>
      <c r="B96" s="197"/>
      <c r="C96" s="197"/>
      <c r="D96" s="197"/>
      <c r="E96" s="195"/>
      <c r="F96" s="196"/>
      <c r="G96" s="196"/>
      <c r="H96" s="196"/>
      <c r="I96" s="196"/>
      <c r="J96" s="196"/>
      <c r="K96" s="196"/>
      <c r="L96" s="196"/>
      <c r="M96" s="196"/>
    </row>
    <row r="97" s="90" customFormat="1" ht="44.1" customHeight="1" spans="1:13">
      <c r="A97" s="197" t="s">
        <v>295</v>
      </c>
      <c r="B97" s="197"/>
      <c r="C97" s="197"/>
      <c r="D97" s="197"/>
      <c r="F97" s="196"/>
      <c r="G97" s="196"/>
      <c r="H97" s="196"/>
      <c r="I97" s="196"/>
      <c r="J97" s="196"/>
      <c r="K97" s="196"/>
      <c r="L97" s="196"/>
      <c r="M97" s="196"/>
    </row>
    <row r="98" spans="6:13">
      <c r="F98" s="97"/>
      <c r="G98" s="97"/>
      <c r="H98" s="97"/>
      <c r="I98" s="97"/>
      <c r="J98" s="97"/>
      <c r="K98" s="97"/>
      <c r="L98" s="97"/>
      <c r="M98" s="97"/>
    </row>
    <row r="99" spans="6:13">
      <c r="F99" s="97"/>
      <c r="G99" s="97"/>
      <c r="H99" s="97"/>
      <c r="I99" s="97"/>
      <c r="J99" s="97"/>
      <c r="K99" s="97"/>
      <c r="L99" s="97"/>
      <c r="M99" s="97"/>
    </row>
  </sheetData>
  <mergeCells count="32">
    <mergeCell ref="A1:D1"/>
    <mergeCell ref="A2:D2"/>
    <mergeCell ref="A3:D3"/>
    <mergeCell ref="A4:D4"/>
    <mergeCell ref="A5:D5"/>
    <mergeCell ref="A6:D6"/>
    <mergeCell ref="A7:D7"/>
    <mergeCell ref="A23:D23"/>
    <mergeCell ref="B27:C27"/>
    <mergeCell ref="B28:C28"/>
    <mergeCell ref="B29:C29"/>
    <mergeCell ref="A32:B32"/>
    <mergeCell ref="A37:B37"/>
    <mergeCell ref="A46:B46"/>
    <mergeCell ref="A48:D48"/>
    <mergeCell ref="A56:B56"/>
    <mergeCell ref="A66:B66"/>
    <mergeCell ref="A74:B74"/>
    <mergeCell ref="A80:B80"/>
    <mergeCell ref="A85:B85"/>
    <mergeCell ref="A91:D91"/>
    <mergeCell ref="A92:D92"/>
    <mergeCell ref="A93:D93"/>
    <mergeCell ref="A94:D94"/>
    <mergeCell ref="A95:D95"/>
    <mergeCell ref="A96:D96"/>
    <mergeCell ref="A97:D97"/>
    <mergeCell ref="A26:A29"/>
    <mergeCell ref="A41:A42"/>
    <mergeCell ref="C41:C42"/>
    <mergeCell ref="A8:B22"/>
    <mergeCell ref="C8:D22"/>
  </mergeCells>
  <printOptions horizontalCentered="1"/>
  <pageMargins left="0.251388888888889" right="0.251388888888889" top="0.751388888888889" bottom="0.751388888888889" header="0.511805555555555" footer="0.511805555555555"/>
  <pageSetup paperSize="9" scale="83" orientation="portrait" horizontalDpi="300" verticalDpi="300"/>
  <headerFooter/>
  <rowBreaks count="4" manualBreakCount="4">
    <brk id="39" max="3" man="1"/>
    <brk id="90" max="3" man="1"/>
    <brk id="98" max="16383" man="1"/>
    <brk id="100" max="16383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1"/>
  <sheetViews>
    <sheetView view="pageBreakPreview" zoomScaleNormal="85" topLeftCell="A423" workbookViewId="0">
      <selection activeCell="E321" sqref="E321"/>
    </sheetView>
  </sheetViews>
  <sheetFormatPr defaultColWidth="9.13333333333333" defaultRowHeight="15.75"/>
  <cols>
    <col min="1" max="1" width="12.8666666666667" style="91" customWidth="1"/>
    <col min="2" max="2" width="56.2857142857143" style="91" customWidth="1"/>
    <col min="3" max="3" width="22.2857142857143" style="91" customWidth="1"/>
    <col min="4" max="4" width="31.5714285714286" style="91" customWidth="1"/>
    <col min="5" max="5" width="15.5714285714286" style="92" customWidth="1"/>
    <col min="6" max="1022" width="9.13333333333333" style="91"/>
  </cols>
  <sheetData>
    <row r="1" ht="63.95" customHeight="1" spans="1:4">
      <c r="A1" s="221"/>
      <c r="B1" s="222"/>
      <c r="C1" s="222"/>
      <c r="D1" s="223"/>
    </row>
    <row r="2" ht="27" customHeight="1" spans="1:5">
      <c r="A2" s="229" t="s">
        <v>0</v>
      </c>
      <c r="B2" s="229"/>
      <c r="C2" s="229"/>
      <c r="D2" s="229"/>
      <c r="E2" s="97"/>
    </row>
    <row r="3" ht="98.1" customHeight="1" spans="1:5">
      <c r="A3" s="98" t="s">
        <v>2</v>
      </c>
      <c r="B3" s="98"/>
      <c r="C3" s="98"/>
      <c r="D3" s="98"/>
      <c r="E3" s="97"/>
    </row>
    <row r="4" ht="24" customHeight="1" spans="1:5">
      <c r="A4" s="100" t="s">
        <v>61</v>
      </c>
      <c r="B4" s="100"/>
      <c r="C4" s="100"/>
      <c r="D4" s="100"/>
      <c r="E4" s="97"/>
    </row>
    <row r="5" ht="24" customHeight="1" spans="1:5">
      <c r="A5" s="102" t="s">
        <v>361</v>
      </c>
      <c r="B5" s="102"/>
      <c r="C5" s="102"/>
      <c r="D5" s="102"/>
      <c r="E5" s="97"/>
    </row>
    <row r="6" ht="27.95" customHeight="1" spans="1:5">
      <c r="A6" s="105" t="s">
        <v>362</v>
      </c>
      <c r="B6" s="105"/>
      <c r="C6" s="105"/>
      <c r="D6" s="105"/>
      <c r="E6" s="97"/>
    </row>
    <row r="7" ht="21.95" customHeight="1" spans="1:5">
      <c r="A7" s="230" t="s">
        <v>64</v>
      </c>
      <c r="B7" s="230"/>
      <c r="C7" s="230"/>
      <c r="D7" s="230"/>
      <c r="E7" s="97"/>
    </row>
    <row r="8" ht="6.95" customHeight="1" spans="1:5">
      <c r="A8" s="231"/>
      <c r="B8" s="231"/>
      <c r="C8" s="231"/>
      <c r="D8" s="231"/>
      <c r="E8" s="97"/>
    </row>
    <row r="9" ht="24.95" customHeight="1" spans="1:5">
      <c r="A9" s="232" t="s">
        <v>65</v>
      </c>
      <c r="B9" s="232"/>
      <c r="C9" s="232"/>
      <c r="D9" s="232"/>
      <c r="E9" s="97"/>
    </row>
    <row r="10" ht="21.95" customHeight="1" spans="1:5">
      <c r="A10" s="233" t="s">
        <v>48</v>
      </c>
      <c r="B10" s="233"/>
      <c r="C10" s="233"/>
      <c r="D10" s="234">
        <v>3</v>
      </c>
      <c r="E10" s="97"/>
    </row>
    <row r="11" ht="6.15" customHeight="1" spans="1:5">
      <c r="A11" s="233"/>
      <c r="B11" s="233"/>
      <c r="C11" s="233"/>
      <c r="D11" s="233"/>
      <c r="E11" s="97"/>
    </row>
    <row r="12" ht="21.95" customHeight="1" spans="1:5">
      <c r="A12" s="233" t="s">
        <v>66</v>
      </c>
      <c r="B12" s="233"/>
      <c r="C12" s="233"/>
      <c r="D12" s="233"/>
      <c r="E12" s="97"/>
    </row>
    <row r="13" ht="6" customHeight="1" spans="1:5">
      <c r="A13" s="106"/>
      <c r="B13" s="117"/>
      <c r="C13" s="106"/>
      <c r="D13" s="117"/>
      <c r="E13" s="97"/>
    </row>
    <row r="14" ht="20.1" customHeight="1" spans="1:5">
      <c r="A14" s="106" t="s">
        <v>67</v>
      </c>
      <c r="B14" s="119" t="s">
        <v>68</v>
      </c>
      <c r="C14" s="106" t="s">
        <v>69</v>
      </c>
      <c r="D14" s="235">
        <v>1190.3</v>
      </c>
      <c r="E14" s="97"/>
    </row>
    <row r="15" ht="20.1" customHeight="1" spans="1:5">
      <c r="A15" s="106" t="s">
        <v>70</v>
      </c>
      <c r="B15" s="119" t="s">
        <v>71</v>
      </c>
      <c r="C15" s="106" t="s">
        <v>72</v>
      </c>
      <c r="D15" s="236">
        <f>12*8</f>
        <v>96</v>
      </c>
      <c r="E15" s="97"/>
    </row>
    <row r="16" ht="20.1" customHeight="1" spans="1:5">
      <c r="A16" s="106" t="s">
        <v>73</v>
      </c>
      <c r="B16" s="107" t="s">
        <v>74</v>
      </c>
      <c r="C16" s="106" t="s">
        <v>75</v>
      </c>
      <c r="D16" s="131">
        <v>0.1</v>
      </c>
      <c r="E16" s="97"/>
    </row>
    <row r="17" ht="20.1" customHeight="1" spans="1:5">
      <c r="A17" s="106" t="s">
        <v>76</v>
      </c>
      <c r="B17" s="119" t="s">
        <v>77</v>
      </c>
      <c r="C17" s="106" t="s">
        <v>78</v>
      </c>
      <c r="D17" s="152">
        <v>12</v>
      </c>
      <c r="E17" s="97"/>
    </row>
    <row r="18" ht="20.1" customHeight="1" spans="1:5">
      <c r="A18" s="133" t="s">
        <v>79</v>
      </c>
      <c r="B18" s="133"/>
      <c r="C18" s="133"/>
      <c r="D18" s="237">
        <f>ROUND((D14/D15)-((D14*D16)/D15),2)</f>
        <v>11.16</v>
      </c>
      <c r="E18" s="97"/>
    </row>
    <row r="19" ht="6.95" customHeight="1" spans="1:5">
      <c r="A19" s="106"/>
      <c r="B19" s="117"/>
      <c r="C19" s="106"/>
      <c r="D19" s="117"/>
      <c r="E19" s="97"/>
    </row>
    <row r="20" ht="21.95" customHeight="1" spans="1:5">
      <c r="A20" s="238" t="s">
        <v>80</v>
      </c>
      <c r="B20" s="238"/>
      <c r="C20" s="238"/>
      <c r="D20" s="238"/>
      <c r="E20" s="97"/>
    </row>
    <row r="21" ht="8.1" customHeight="1" spans="1:5">
      <c r="A21" s="106"/>
      <c r="B21" s="117"/>
      <c r="C21" s="106"/>
      <c r="D21" s="117"/>
      <c r="E21" s="97"/>
    </row>
    <row r="22" ht="21.95" customHeight="1" spans="1:5">
      <c r="A22" s="106" t="s">
        <v>81</v>
      </c>
      <c r="B22" s="117" t="s">
        <v>82</v>
      </c>
      <c r="C22" s="106" t="s">
        <v>83</v>
      </c>
      <c r="D22" s="138">
        <f>D16/D17</f>
        <v>0.00833333333333333</v>
      </c>
      <c r="E22" s="97"/>
    </row>
    <row r="23" ht="21.95" customHeight="1" spans="1:5">
      <c r="A23" s="106" t="s">
        <v>84</v>
      </c>
      <c r="B23" s="117" t="s">
        <v>85</v>
      </c>
      <c r="C23" s="106" t="s">
        <v>86</v>
      </c>
      <c r="D23" s="186">
        <f>ROUND(D14*D22,2)</f>
        <v>9.92</v>
      </c>
      <c r="E23" s="97"/>
    </row>
    <row r="24" s="227" customFormat="1" ht="21.95" customHeight="1" spans="1:5">
      <c r="A24" s="239" t="s">
        <v>87</v>
      </c>
      <c r="B24" s="239"/>
      <c r="C24" s="239"/>
      <c r="D24" s="240">
        <f>SUM(D18+D23)*D10</f>
        <v>63.24</v>
      </c>
      <c r="E24" s="241">
        <v>21.38</v>
      </c>
    </row>
    <row r="25" s="227" customFormat="1" ht="6" customHeight="1" spans="1:5">
      <c r="A25" s="242"/>
      <c r="B25" s="242"/>
      <c r="C25" s="242"/>
      <c r="D25" s="242"/>
      <c r="E25" s="241"/>
    </row>
    <row r="26" ht="24.95" customHeight="1" spans="1:5">
      <c r="A26" s="232" t="s">
        <v>363</v>
      </c>
      <c r="B26" s="232"/>
      <c r="C26" s="232"/>
      <c r="D26" s="232"/>
      <c r="E26" s="97"/>
    </row>
    <row r="27" ht="21.95" customHeight="1" spans="1:5">
      <c r="A27" s="233" t="s">
        <v>48</v>
      </c>
      <c r="B27" s="233"/>
      <c r="C27" s="233"/>
      <c r="D27" s="234">
        <v>1</v>
      </c>
      <c r="E27" s="97"/>
    </row>
    <row r="28" ht="6.15" customHeight="1" spans="1:5">
      <c r="A28" s="233"/>
      <c r="B28" s="233"/>
      <c r="C28" s="233"/>
      <c r="D28" s="233"/>
      <c r="E28" s="97"/>
    </row>
    <row r="29" ht="21.95" customHeight="1" spans="1:5">
      <c r="A29" s="233" t="s">
        <v>66</v>
      </c>
      <c r="B29" s="233"/>
      <c r="C29" s="233"/>
      <c r="D29" s="233"/>
      <c r="E29" s="97"/>
    </row>
    <row r="30" ht="6" customHeight="1" spans="1:5">
      <c r="A30" s="106"/>
      <c r="B30" s="117"/>
      <c r="C30" s="106"/>
      <c r="D30" s="117"/>
      <c r="E30" s="97"/>
    </row>
    <row r="31" ht="23.1" customHeight="1" spans="1:5">
      <c r="A31" s="106" t="s">
        <v>89</v>
      </c>
      <c r="B31" s="119" t="s">
        <v>68</v>
      </c>
      <c r="C31" s="106" t="s">
        <v>90</v>
      </c>
      <c r="D31" s="235">
        <v>1211.33</v>
      </c>
      <c r="E31" s="97"/>
    </row>
    <row r="32" ht="23.1" customHeight="1" spans="1:5">
      <c r="A32" s="106" t="s">
        <v>91</v>
      </c>
      <c r="B32" s="119" t="s">
        <v>71</v>
      </c>
      <c r="C32" s="106" t="s">
        <v>92</v>
      </c>
      <c r="D32" s="236">
        <f>12*5</f>
        <v>60</v>
      </c>
      <c r="E32" s="97"/>
    </row>
    <row r="33" ht="38.1" customHeight="1" spans="1:5">
      <c r="A33" s="106" t="s">
        <v>93</v>
      </c>
      <c r="B33" s="107" t="s">
        <v>74</v>
      </c>
      <c r="C33" s="106" t="s">
        <v>94</v>
      </c>
      <c r="D33" s="131">
        <v>0.1</v>
      </c>
      <c r="E33" s="97"/>
    </row>
    <row r="34" ht="29.1" customHeight="1" spans="1:5">
      <c r="A34" s="106" t="s">
        <v>95</v>
      </c>
      <c r="B34" s="119" t="s">
        <v>77</v>
      </c>
      <c r="C34" s="106" t="s">
        <v>96</v>
      </c>
      <c r="D34" s="152">
        <v>12</v>
      </c>
      <c r="E34" s="97"/>
    </row>
    <row r="35" ht="20.1" customHeight="1" spans="1:5">
      <c r="A35" s="133" t="s">
        <v>79</v>
      </c>
      <c r="B35" s="133"/>
      <c r="C35" s="133"/>
      <c r="D35" s="237">
        <f>ROUND((D31/D32)-((D31*D33)/D32),2)</f>
        <v>18.17</v>
      </c>
      <c r="E35" s="97"/>
    </row>
    <row r="36" ht="6.95" customHeight="1" spans="1:5">
      <c r="A36" s="106"/>
      <c r="B36" s="117"/>
      <c r="C36" s="106"/>
      <c r="D36" s="117"/>
      <c r="E36" s="97"/>
    </row>
    <row r="37" ht="21.95" customHeight="1" spans="1:5">
      <c r="A37" s="238" t="s">
        <v>80</v>
      </c>
      <c r="B37" s="238"/>
      <c r="C37" s="238"/>
      <c r="D37" s="238"/>
      <c r="E37" s="97"/>
    </row>
    <row r="38" ht="8.1" customHeight="1" spans="1:5">
      <c r="A38" s="106"/>
      <c r="B38" s="117"/>
      <c r="C38" s="106"/>
      <c r="D38" s="117"/>
      <c r="E38" s="97"/>
    </row>
    <row r="39" ht="21" customHeight="1" spans="1:5">
      <c r="A39" s="106" t="s">
        <v>97</v>
      </c>
      <c r="B39" s="117" t="s">
        <v>82</v>
      </c>
      <c r="C39" s="106" t="s">
        <v>98</v>
      </c>
      <c r="D39" s="138">
        <f>D33/D34</f>
        <v>0.00833333333333333</v>
      </c>
      <c r="E39" s="97"/>
    </row>
    <row r="40" ht="21" customHeight="1" spans="1:5">
      <c r="A40" s="106" t="s">
        <v>99</v>
      </c>
      <c r="B40" s="117" t="s">
        <v>85</v>
      </c>
      <c r="C40" s="106" t="s">
        <v>100</v>
      </c>
      <c r="D40" s="140">
        <f>ROUND(D31*D39,2)</f>
        <v>10.09</v>
      </c>
      <c r="E40" s="97"/>
    </row>
    <row r="41" s="227" customFormat="1" ht="21" customHeight="1" spans="1:5">
      <c r="A41" s="239" t="s">
        <v>87</v>
      </c>
      <c r="B41" s="239"/>
      <c r="C41" s="239"/>
      <c r="D41" s="240">
        <f>SUM(D35+D40)*D27</f>
        <v>28.26</v>
      </c>
      <c r="E41" s="241"/>
    </row>
    <row r="42" s="227" customFormat="1" ht="6" customHeight="1" spans="1:5">
      <c r="A42" s="242"/>
      <c r="B42" s="242"/>
      <c r="C42" s="242"/>
      <c r="D42" s="242"/>
      <c r="E42" s="241"/>
    </row>
    <row r="43" ht="24.95" customHeight="1" spans="1:5">
      <c r="A43" s="232" t="s">
        <v>364</v>
      </c>
      <c r="B43" s="232"/>
      <c r="C43" s="232"/>
      <c r="D43" s="232"/>
      <c r="E43" s="97"/>
    </row>
    <row r="44" ht="21.95" customHeight="1" spans="1:5">
      <c r="A44" s="233" t="s">
        <v>48</v>
      </c>
      <c r="B44" s="233"/>
      <c r="C44" s="233"/>
      <c r="D44" s="234">
        <v>1</v>
      </c>
      <c r="E44" s="97"/>
    </row>
    <row r="45" ht="6.15" customHeight="1" spans="1:5">
      <c r="A45" s="233"/>
      <c r="B45" s="233"/>
      <c r="C45" s="233"/>
      <c r="D45" s="233"/>
      <c r="E45" s="97"/>
    </row>
    <row r="46" ht="21.95" customHeight="1" spans="1:5">
      <c r="A46" s="233" t="s">
        <v>66</v>
      </c>
      <c r="B46" s="233"/>
      <c r="C46" s="233"/>
      <c r="D46" s="233"/>
      <c r="E46" s="97"/>
    </row>
    <row r="47" ht="6" customHeight="1" spans="1:5">
      <c r="A47" s="106"/>
      <c r="B47" s="117"/>
      <c r="C47" s="106"/>
      <c r="D47" s="117"/>
      <c r="E47" s="97"/>
    </row>
    <row r="48" ht="21" customHeight="1" spans="1:5">
      <c r="A48" s="106" t="s">
        <v>102</v>
      </c>
      <c r="B48" s="119" t="s">
        <v>68</v>
      </c>
      <c r="C48" s="106" t="s">
        <v>103</v>
      </c>
      <c r="D48" s="235">
        <v>62666.67</v>
      </c>
      <c r="E48" s="97"/>
    </row>
    <row r="49" ht="21" customHeight="1" spans="1:5">
      <c r="A49" s="106" t="s">
        <v>104</v>
      </c>
      <c r="B49" s="119" t="s">
        <v>71</v>
      </c>
      <c r="C49" s="106" t="s">
        <v>105</v>
      </c>
      <c r="D49" s="236">
        <f>12*10</f>
        <v>120</v>
      </c>
      <c r="E49" s="97"/>
    </row>
    <row r="50" ht="21" customHeight="1" spans="1:5">
      <c r="A50" s="106" t="s">
        <v>106</v>
      </c>
      <c r="B50" s="107" t="s">
        <v>74</v>
      </c>
      <c r="C50" s="106" t="s">
        <v>107</v>
      </c>
      <c r="D50" s="131">
        <v>0.1</v>
      </c>
      <c r="E50" s="97"/>
    </row>
    <row r="51" ht="21" customHeight="1" spans="1:5">
      <c r="A51" s="106" t="s">
        <v>108</v>
      </c>
      <c r="B51" s="119" t="s">
        <v>77</v>
      </c>
      <c r="C51" s="106" t="s">
        <v>109</v>
      </c>
      <c r="D51" s="152">
        <v>12</v>
      </c>
      <c r="E51" s="97"/>
    </row>
    <row r="52" ht="21" customHeight="1" spans="1:5">
      <c r="A52" s="133" t="s">
        <v>79</v>
      </c>
      <c r="B52" s="133"/>
      <c r="C52" s="133"/>
      <c r="D52" s="237">
        <f>ROUND((D48/D49)-((D48*D50)/D49),2)</f>
        <v>470</v>
      </c>
      <c r="E52" s="97"/>
    </row>
    <row r="53" ht="6.95" customHeight="1" spans="1:5">
      <c r="A53" s="106"/>
      <c r="B53" s="117"/>
      <c r="C53" s="106"/>
      <c r="D53" s="117"/>
      <c r="E53" s="97"/>
    </row>
    <row r="54" ht="21.95" customHeight="1" spans="1:5">
      <c r="A54" s="238" t="s">
        <v>80</v>
      </c>
      <c r="B54" s="238"/>
      <c r="C54" s="238"/>
      <c r="D54" s="238"/>
      <c r="E54" s="97"/>
    </row>
    <row r="55" ht="8.1" customHeight="1" spans="1:5">
      <c r="A55" s="106"/>
      <c r="B55" s="117"/>
      <c r="C55" s="106"/>
      <c r="D55" s="117"/>
      <c r="E55" s="97"/>
    </row>
    <row r="56" ht="21.95" customHeight="1" spans="1:5">
      <c r="A56" s="106" t="s">
        <v>110</v>
      </c>
      <c r="B56" s="117" t="s">
        <v>82</v>
      </c>
      <c r="C56" s="106" t="s">
        <v>111</v>
      </c>
      <c r="D56" s="138">
        <f>D50/D51</f>
        <v>0.00833333333333333</v>
      </c>
      <c r="E56" s="97"/>
    </row>
    <row r="57" ht="21.95" customHeight="1" spans="1:5">
      <c r="A57" s="106" t="s">
        <v>112</v>
      </c>
      <c r="B57" s="117" t="s">
        <v>85</v>
      </c>
      <c r="C57" s="106" t="s">
        <v>113</v>
      </c>
      <c r="D57" s="140">
        <f>ROUND(D48*D56,2)</f>
        <v>522.22</v>
      </c>
      <c r="E57" s="97"/>
    </row>
    <row r="58" s="227" customFormat="1" ht="21.95" customHeight="1" spans="1:5">
      <c r="A58" s="239" t="s">
        <v>87</v>
      </c>
      <c r="B58" s="239"/>
      <c r="C58" s="239"/>
      <c r="D58" s="240">
        <f>SUM(D52+D57)*D44</f>
        <v>992.22</v>
      </c>
      <c r="E58" s="241"/>
    </row>
    <row r="59" s="227" customFormat="1" ht="6" customHeight="1" spans="1:5">
      <c r="A59" s="242"/>
      <c r="B59" s="242"/>
      <c r="C59" s="242"/>
      <c r="D59" s="242"/>
      <c r="E59" s="241"/>
    </row>
    <row r="60" ht="24.95" customHeight="1" spans="1:5">
      <c r="A60" s="232" t="s">
        <v>365</v>
      </c>
      <c r="B60" s="232"/>
      <c r="C60" s="232"/>
      <c r="D60" s="232"/>
      <c r="E60" s="97"/>
    </row>
    <row r="61" ht="21.95" customHeight="1" spans="1:5">
      <c r="A61" s="233" t="s">
        <v>48</v>
      </c>
      <c r="B61" s="233"/>
      <c r="C61" s="233"/>
      <c r="D61" s="234">
        <v>1</v>
      </c>
      <c r="E61" s="97"/>
    </row>
    <row r="62" ht="6.15" customHeight="1" spans="1:5">
      <c r="A62" s="233"/>
      <c r="B62" s="233"/>
      <c r="C62" s="233"/>
      <c r="D62" s="233"/>
      <c r="E62" s="97"/>
    </row>
    <row r="63" ht="21.95" customHeight="1" spans="1:5">
      <c r="A63" s="233" t="s">
        <v>66</v>
      </c>
      <c r="B63" s="233"/>
      <c r="C63" s="233"/>
      <c r="D63" s="233"/>
      <c r="E63" s="97"/>
    </row>
    <row r="64" ht="6" customHeight="1" spans="1:5">
      <c r="A64" s="106"/>
      <c r="B64" s="117"/>
      <c r="C64" s="106"/>
      <c r="D64" s="117"/>
      <c r="E64" s="97"/>
    </row>
    <row r="65" ht="20.1" customHeight="1" spans="1:5">
      <c r="A65" s="106" t="s">
        <v>115</v>
      </c>
      <c r="B65" s="119" t="s">
        <v>68</v>
      </c>
      <c r="C65" s="106" t="s">
        <v>116</v>
      </c>
      <c r="D65" s="235">
        <v>3870</v>
      </c>
      <c r="E65" s="97"/>
    </row>
    <row r="66" ht="20.1" customHeight="1" spans="1:5">
      <c r="A66" s="106" t="s">
        <v>117</v>
      </c>
      <c r="B66" s="119" t="s">
        <v>71</v>
      </c>
      <c r="C66" s="106" t="s">
        <v>118</v>
      </c>
      <c r="D66" s="236">
        <f>12*6</f>
        <v>72</v>
      </c>
      <c r="E66" s="97"/>
    </row>
    <row r="67" ht="20.1" customHeight="1" spans="1:5">
      <c r="A67" s="106" t="s">
        <v>119</v>
      </c>
      <c r="B67" s="107" t="s">
        <v>74</v>
      </c>
      <c r="C67" s="106" t="s">
        <v>120</v>
      </c>
      <c r="D67" s="131">
        <v>0.1</v>
      </c>
      <c r="E67" s="97"/>
    </row>
    <row r="68" ht="20.1" customHeight="1" spans="1:5">
      <c r="A68" s="106" t="s">
        <v>121</v>
      </c>
      <c r="B68" s="119" t="s">
        <v>77</v>
      </c>
      <c r="C68" s="106" t="s">
        <v>122</v>
      </c>
      <c r="D68" s="152">
        <v>12</v>
      </c>
      <c r="E68" s="97"/>
    </row>
    <row r="69" ht="20.1" customHeight="1" spans="1:5">
      <c r="A69" s="133" t="s">
        <v>79</v>
      </c>
      <c r="B69" s="133"/>
      <c r="C69" s="133"/>
      <c r="D69" s="237">
        <f>ROUND((D65/D66)-((D65*D67)/D66),2)</f>
        <v>48.38</v>
      </c>
      <c r="E69" s="97"/>
    </row>
    <row r="70" ht="6.95" customHeight="1" spans="1:5">
      <c r="A70" s="106"/>
      <c r="B70" s="117"/>
      <c r="C70" s="106"/>
      <c r="D70" s="117"/>
      <c r="E70" s="97"/>
    </row>
    <row r="71" ht="21.95" customHeight="1" spans="1:5">
      <c r="A71" s="238" t="s">
        <v>80</v>
      </c>
      <c r="B71" s="238"/>
      <c r="C71" s="238"/>
      <c r="D71" s="238"/>
      <c r="E71" s="97"/>
    </row>
    <row r="72" ht="8.1" customHeight="1" spans="1:5">
      <c r="A72" s="106"/>
      <c r="B72" s="117"/>
      <c r="C72" s="106"/>
      <c r="D72" s="117"/>
      <c r="E72" s="97"/>
    </row>
    <row r="73" ht="21.95" customHeight="1" spans="1:5">
      <c r="A73" s="106" t="s">
        <v>123</v>
      </c>
      <c r="B73" s="117" t="s">
        <v>82</v>
      </c>
      <c r="C73" s="106" t="s">
        <v>124</v>
      </c>
      <c r="D73" s="138">
        <f>D67/D68</f>
        <v>0.00833333333333333</v>
      </c>
      <c r="E73" s="97"/>
    </row>
    <row r="74" ht="21.95" customHeight="1" spans="1:5">
      <c r="A74" s="106" t="s">
        <v>125</v>
      </c>
      <c r="B74" s="117" t="s">
        <v>85</v>
      </c>
      <c r="C74" s="106" t="s">
        <v>126</v>
      </c>
      <c r="D74" s="140">
        <f>ROUND(D65*D73,2)</f>
        <v>32.25</v>
      </c>
      <c r="E74" s="97"/>
    </row>
    <row r="75" s="227" customFormat="1" ht="21.95" customHeight="1" spans="1:5">
      <c r="A75" s="239" t="s">
        <v>87</v>
      </c>
      <c r="B75" s="239"/>
      <c r="C75" s="239"/>
      <c r="D75" s="240">
        <f>SUM(D69+D74)*D61</f>
        <v>80.63</v>
      </c>
      <c r="E75" s="241"/>
    </row>
    <row r="76" s="227" customFormat="1" ht="6" customHeight="1" spans="1:5">
      <c r="A76" s="242"/>
      <c r="B76" s="242"/>
      <c r="C76" s="242"/>
      <c r="D76" s="242"/>
      <c r="E76" s="241"/>
    </row>
    <row r="77" ht="24.95" customHeight="1" spans="1:5">
      <c r="A77" s="232" t="s">
        <v>366</v>
      </c>
      <c r="B77" s="232"/>
      <c r="C77" s="232"/>
      <c r="D77" s="232"/>
      <c r="E77" s="97"/>
    </row>
    <row r="78" ht="21.95" customHeight="1" spans="1:5">
      <c r="A78" s="233" t="s">
        <v>48</v>
      </c>
      <c r="B78" s="233"/>
      <c r="C78" s="233"/>
      <c r="D78" s="234">
        <v>1</v>
      </c>
      <c r="E78" s="97"/>
    </row>
    <row r="79" ht="6.15" customHeight="1" spans="1:5">
      <c r="A79" s="233"/>
      <c r="B79" s="233"/>
      <c r="C79" s="233"/>
      <c r="D79" s="233"/>
      <c r="E79" s="97"/>
    </row>
    <row r="80" ht="21.95" customHeight="1" spans="1:5">
      <c r="A80" s="233" t="s">
        <v>66</v>
      </c>
      <c r="B80" s="233"/>
      <c r="C80" s="233"/>
      <c r="D80" s="233"/>
      <c r="E80" s="97"/>
    </row>
    <row r="81" ht="6" customHeight="1" spans="1:5">
      <c r="A81" s="106"/>
      <c r="B81" s="117"/>
      <c r="C81" s="106"/>
      <c r="D81" s="117"/>
      <c r="E81" s="97"/>
    </row>
    <row r="82" ht="20.1" customHeight="1" spans="1:5">
      <c r="A82" s="106" t="s">
        <v>128</v>
      </c>
      <c r="B82" s="119" t="s">
        <v>68</v>
      </c>
      <c r="C82" s="106" t="s">
        <v>129</v>
      </c>
      <c r="D82" s="235">
        <v>27033.33</v>
      </c>
      <c r="E82" s="97"/>
    </row>
    <row r="83" ht="20.1" customHeight="1" spans="1:5">
      <c r="A83" s="106" t="s">
        <v>130</v>
      </c>
      <c r="B83" s="119" t="s">
        <v>71</v>
      </c>
      <c r="C83" s="106" t="s">
        <v>131</v>
      </c>
      <c r="D83" s="236">
        <f>12*8</f>
        <v>96</v>
      </c>
      <c r="E83" s="97"/>
    </row>
    <row r="84" ht="20.1" customHeight="1" spans="1:5">
      <c r="A84" s="106" t="s">
        <v>132</v>
      </c>
      <c r="B84" s="107" t="s">
        <v>74</v>
      </c>
      <c r="C84" s="106" t="s">
        <v>133</v>
      </c>
      <c r="D84" s="131">
        <v>0.1</v>
      </c>
      <c r="E84" s="97"/>
    </row>
    <row r="85" ht="20.1" customHeight="1" spans="1:5">
      <c r="A85" s="106" t="s">
        <v>134</v>
      </c>
      <c r="B85" s="119" t="s">
        <v>77</v>
      </c>
      <c r="C85" s="106" t="s">
        <v>135</v>
      </c>
      <c r="D85" s="152">
        <v>12</v>
      </c>
      <c r="E85" s="97"/>
    </row>
    <row r="86" ht="20.1" customHeight="1" spans="1:5">
      <c r="A86" s="133" t="s">
        <v>79</v>
      </c>
      <c r="B86" s="133"/>
      <c r="C86" s="133"/>
      <c r="D86" s="237">
        <f>ROUND((D82/D83)-((D82*D84)/D83),2)</f>
        <v>253.44</v>
      </c>
      <c r="E86" s="97"/>
    </row>
    <row r="87" ht="6.95" customHeight="1" spans="1:5">
      <c r="A87" s="106"/>
      <c r="B87" s="117"/>
      <c r="C87" s="106"/>
      <c r="D87" s="117"/>
      <c r="E87" s="97"/>
    </row>
    <row r="88" ht="21.95" customHeight="1" spans="1:5">
      <c r="A88" s="238" t="s">
        <v>80</v>
      </c>
      <c r="B88" s="238"/>
      <c r="C88" s="238"/>
      <c r="D88" s="238"/>
      <c r="E88" s="97"/>
    </row>
    <row r="89" ht="8.1" customHeight="1" spans="1:5">
      <c r="A89" s="106"/>
      <c r="B89" s="117"/>
      <c r="C89" s="106"/>
      <c r="D89" s="117"/>
      <c r="E89" s="97"/>
    </row>
    <row r="90" ht="21.95" customHeight="1" spans="1:5">
      <c r="A90" s="106" t="s">
        <v>136</v>
      </c>
      <c r="B90" s="117" t="s">
        <v>82</v>
      </c>
      <c r="C90" s="106" t="s">
        <v>137</v>
      </c>
      <c r="D90" s="138">
        <f>D84/D85</f>
        <v>0.00833333333333333</v>
      </c>
      <c r="E90" s="97"/>
    </row>
    <row r="91" ht="21.95" customHeight="1" spans="1:5">
      <c r="A91" s="106" t="s">
        <v>138</v>
      </c>
      <c r="B91" s="117" t="s">
        <v>85</v>
      </c>
      <c r="C91" s="106" t="s">
        <v>139</v>
      </c>
      <c r="D91" s="140">
        <f>ROUND(D82*D90,2)</f>
        <v>225.28</v>
      </c>
      <c r="E91" s="97"/>
    </row>
    <row r="92" s="227" customFormat="1" ht="21.95" customHeight="1" spans="1:5">
      <c r="A92" s="239" t="s">
        <v>87</v>
      </c>
      <c r="B92" s="239"/>
      <c r="C92" s="239"/>
      <c r="D92" s="240">
        <f>SUM(D86+D91)*D78</f>
        <v>478.72</v>
      </c>
      <c r="E92" s="241"/>
    </row>
    <row r="93" s="227" customFormat="1" ht="6" customHeight="1" spans="1:5">
      <c r="A93" s="242"/>
      <c r="B93" s="242"/>
      <c r="C93" s="242"/>
      <c r="D93" s="242"/>
      <c r="E93" s="241"/>
    </row>
    <row r="94" ht="24.95" customHeight="1" spans="1:5">
      <c r="A94" s="232" t="s">
        <v>367</v>
      </c>
      <c r="B94" s="232"/>
      <c r="C94" s="232"/>
      <c r="D94" s="232"/>
      <c r="E94" s="97"/>
    </row>
    <row r="95" ht="21.95" customHeight="1" spans="1:5">
      <c r="A95" s="233" t="s">
        <v>48</v>
      </c>
      <c r="B95" s="233"/>
      <c r="C95" s="233"/>
      <c r="D95" s="234">
        <v>1</v>
      </c>
      <c r="E95" s="97"/>
    </row>
    <row r="96" ht="6.15" customHeight="1" spans="1:5">
      <c r="A96" s="233"/>
      <c r="B96" s="233"/>
      <c r="C96" s="233"/>
      <c r="D96" s="233"/>
      <c r="E96" s="97"/>
    </row>
    <row r="97" ht="21.95" customHeight="1" spans="1:5">
      <c r="A97" s="233" t="s">
        <v>66</v>
      </c>
      <c r="B97" s="233"/>
      <c r="C97" s="233"/>
      <c r="D97" s="233"/>
      <c r="E97" s="97"/>
    </row>
    <row r="98" ht="6" customHeight="1" spans="1:5">
      <c r="A98" s="106"/>
      <c r="B98" s="117"/>
      <c r="C98" s="106"/>
      <c r="D98" s="117"/>
      <c r="E98" s="97"/>
    </row>
    <row r="99" ht="20.1" customHeight="1" spans="1:5">
      <c r="A99" s="106" t="s">
        <v>141</v>
      </c>
      <c r="B99" s="119" t="s">
        <v>68</v>
      </c>
      <c r="C99" s="106" t="s">
        <v>142</v>
      </c>
      <c r="D99" s="235">
        <v>3233.33</v>
      </c>
      <c r="E99" s="97"/>
    </row>
    <row r="100" ht="20.1" customHeight="1" spans="1:5">
      <c r="A100" s="106" t="s">
        <v>143</v>
      </c>
      <c r="B100" s="119" t="s">
        <v>71</v>
      </c>
      <c r="C100" s="106" t="s">
        <v>144</v>
      </c>
      <c r="D100" s="236">
        <f>12*4</f>
        <v>48</v>
      </c>
      <c r="E100" s="97"/>
    </row>
    <row r="101" ht="20.1" customHeight="1" spans="1:5">
      <c r="A101" s="106" t="s">
        <v>145</v>
      </c>
      <c r="B101" s="107" t="s">
        <v>74</v>
      </c>
      <c r="C101" s="106" t="s">
        <v>146</v>
      </c>
      <c r="D101" s="131">
        <v>0.1</v>
      </c>
      <c r="E101" s="97"/>
    </row>
    <row r="102" ht="20.1" customHeight="1" spans="1:5">
      <c r="A102" s="106" t="s">
        <v>147</v>
      </c>
      <c r="B102" s="119" t="s">
        <v>77</v>
      </c>
      <c r="C102" s="106" t="s">
        <v>148</v>
      </c>
      <c r="D102" s="152">
        <v>12</v>
      </c>
      <c r="E102" s="97"/>
    </row>
    <row r="103" ht="20.1" customHeight="1" spans="1:5">
      <c r="A103" s="133" t="s">
        <v>79</v>
      </c>
      <c r="B103" s="133"/>
      <c r="C103" s="133"/>
      <c r="D103" s="237">
        <f>ROUND((D99/D100)-((D99*D101)/D100),2)</f>
        <v>60.62</v>
      </c>
      <c r="E103" s="97"/>
    </row>
    <row r="104" ht="6.95" customHeight="1" spans="1:5">
      <c r="A104" s="106"/>
      <c r="B104" s="117"/>
      <c r="C104" s="106"/>
      <c r="D104" s="117"/>
      <c r="E104" s="97"/>
    </row>
    <row r="105" ht="21.95" customHeight="1" spans="1:5">
      <c r="A105" s="238" t="s">
        <v>80</v>
      </c>
      <c r="B105" s="238"/>
      <c r="C105" s="238"/>
      <c r="D105" s="238"/>
      <c r="E105" s="97"/>
    </row>
    <row r="106" ht="8.1" customHeight="1" spans="1:5">
      <c r="A106" s="106"/>
      <c r="B106" s="117"/>
      <c r="C106" s="106"/>
      <c r="D106" s="117"/>
      <c r="E106" s="97"/>
    </row>
    <row r="107" ht="21.95" customHeight="1" spans="1:5">
      <c r="A107" s="106" t="s">
        <v>149</v>
      </c>
      <c r="B107" s="117" t="s">
        <v>82</v>
      </c>
      <c r="C107" s="106" t="s">
        <v>150</v>
      </c>
      <c r="D107" s="138">
        <f>D101/D102</f>
        <v>0.00833333333333333</v>
      </c>
      <c r="E107" s="97"/>
    </row>
    <row r="108" ht="21.95" customHeight="1" spans="1:5">
      <c r="A108" s="106" t="s">
        <v>151</v>
      </c>
      <c r="B108" s="117" t="s">
        <v>85</v>
      </c>
      <c r="C108" s="106" t="s">
        <v>152</v>
      </c>
      <c r="D108" s="140">
        <f>ROUND(D99*D107,2)</f>
        <v>26.94</v>
      </c>
      <c r="E108" s="97"/>
    </row>
    <row r="109" s="227" customFormat="1" ht="21.95" customHeight="1" spans="1:5">
      <c r="A109" s="239" t="s">
        <v>87</v>
      </c>
      <c r="B109" s="239"/>
      <c r="C109" s="239"/>
      <c r="D109" s="240">
        <f>SUM(D103+D108)*D95</f>
        <v>87.56</v>
      </c>
      <c r="E109" s="241"/>
    </row>
    <row r="110" s="227" customFormat="1" ht="6" customHeight="1" spans="1:5">
      <c r="A110" s="242"/>
      <c r="B110" s="242"/>
      <c r="C110" s="242"/>
      <c r="D110" s="242"/>
      <c r="E110" s="241"/>
    </row>
    <row r="111" ht="24.95" customHeight="1" spans="1:5">
      <c r="A111" s="232" t="s">
        <v>368</v>
      </c>
      <c r="B111" s="232"/>
      <c r="C111" s="232"/>
      <c r="D111" s="232"/>
      <c r="E111" s="97"/>
    </row>
    <row r="112" ht="21.95" customHeight="1" spans="1:5">
      <c r="A112" s="233" t="s">
        <v>48</v>
      </c>
      <c r="B112" s="233"/>
      <c r="C112" s="233"/>
      <c r="D112" s="234">
        <v>1</v>
      </c>
      <c r="E112" s="97"/>
    </row>
    <row r="113" ht="6.15" customHeight="1" spans="1:5">
      <c r="A113" s="233"/>
      <c r="B113" s="233"/>
      <c r="C113" s="233"/>
      <c r="D113" s="233"/>
      <c r="E113" s="97"/>
    </row>
    <row r="114" ht="21.95" customHeight="1" spans="1:5">
      <c r="A114" s="233" t="s">
        <v>66</v>
      </c>
      <c r="B114" s="233"/>
      <c r="C114" s="233"/>
      <c r="D114" s="233"/>
      <c r="E114" s="97"/>
    </row>
    <row r="115" ht="6" customHeight="1" spans="1:5">
      <c r="A115" s="106"/>
      <c r="B115" s="117"/>
      <c r="C115" s="106"/>
      <c r="D115" s="117"/>
      <c r="E115" s="97"/>
    </row>
    <row r="116" ht="20.1" customHeight="1" spans="1:5">
      <c r="A116" s="106" t="s">
        <v>154</v>
      </c>
      <c r="B116" s="119" t="s">
        <v>68</v>
      </c>
      <c r="C116" s="106" t="s">
        <v>155</v>
      </c>
      <c r="D116" s="235">
        <v>1719.01</v>
      </c>
      <c r="E116" s="97"/>
    </row>
    <row r="117" ht="20.1" customHeight="1" spans="1:5">
      <c r="A117" s="106" t="s">
        <v>156</v>
      </c>
      <c r="B117" s="119" t="s">
        <v>71</v>
      </c>
      <c r="C117" s="106" t="s">
        <v>157</v>
      </c>
      <c r="D117" s="236">
        <f>12*3</f>
        <v>36</v>
      </c>
      <c r="E117" s="97"/>
    </row>
    <row r="118" ht="20.1" customHeight="1" spans="1:5">
      <c r="A118" s="106" t="s">
        <v>158</v>
      </c>
      <c r="B118" s="107" t="s">
        <v>74</v>
      </c>
      <c r="C118" s="106" t="s">
        <v>159</v>
      </c>
      <c r="D118" s="131">
        <v>0.1</v>
      </c>
      <c r="E118" s="97"/>
    </row>
    <row r="119" ht="20.1" customHeight="1" spans="1:5">
      <c r="A119" s="106" t="s">
        <v>160</v>
      </c>
      <c r="B119" s="119" t="s">
        <v>77</v>
      </c>
      <c r="C119" s="106" t="s">
        <v>161</v>
      </c>
      <c r="D119" s="152">
        <v>12</v>
      </c>
      <c r="E119" s="97"/>
    </row>
    <row r="120" ht="20.1" customHeight="1" spans="1:5">
      <c r="A120" s="133" t="s">
        <v>79</v>
      </c>
      <c r="B120" s="133"/>
      <c r="C120" s="133"/>
      <c r="D120" s="237">
        <f>ROUND((D116/D117)-((D116*D118)/D117),2)</f>
        <v>42.98</v>
      </c>
      <c r="E120" s="97"/>
    </row>
    <row r="121" ht="6.95" customHeight="1" spans="1:5">
      <c r="A121" s="106"/>
      <c r="B121" s="117"/>
      <c r="C121" s="106"/>
      <c r="D121" s="117"/>
      <c r="E121" s="97"/>
    </row>
    <row r="122" ht="21.95" customHeight="1" spans="1:5">
      <c r="A122" s="238" t="s">
        <v>80</v>
      </c>
      <c r="B122" s="238"/>
      <c r="C122" s="238"/>
      <c r="D122" s="238"/>
      <c r="E122" s="97"/>
    </row>
    <row r="123" ht="8.1" customHeight="1" spans="1:5">
      <c r="A123" s="106"/>
      <c r="B123" s="117"/>
      <c r="C123" s="106"/>
      <c r="D123" s="117"/>
      <c r="E123" s="97"/>
    </row>
    <row r="124" ht="21.95" customHeight="1" spans="1:5">
      <c r="A124" s="106" t="s">
        <v>162</v>
      </c>
      <c r="B124" s="117" t="s">
        <v>82</v>
      </c>
      <c r="C124" s="106" t="s">
        <v>163</v>
      </c>
      <c r="D124" s="138">
        <f>D118/D119</f>
        <v>0.00833333333333333</v>
      </c>
      <c r="E124" s="97"/>
    </row>
    <row r="125" ht="21.95" customHeight="1" spans="1:5">
      <c r="A125" s="106" t="s">
        <v>164</v>
      </c>
      <c r="B125" s="117" t="s">
        <v>85</v>
      </c>
      <c r="C125" s="106" t="s">
        <v>165</v>
      </c>
      <c r="D125" s="140">
        <f>ROUND(D116*D124,2)</f>
        <v>14.33</v>
      </c>
      <c r="E125" s="97"/>
    </row>
    <row r="126" s="227" customFormat="1" ht="21.95" customHeight="1" spans="1:5">
      <c r="A126" s="239" t="s">
        <v>87</v>
      </c>
      <c r="B126" s="239"/>
      <c r="C126" s="239"/>
      <c r="D126" s="240">
        <f>SUM(D120+D125)*D112</f>
        <v>57.31</v>
      </c>
      <c r="E126" s="241"/>
    </row>
    <row r="127" s="227" customFormat="1" ht="6" customHeight="1" spans="1:5">
      <c r="A127" s="242"/>
      <c r="B127" s="242"/>
      <c r="C127" s="242"/>
      <c r="D127" s="242"/>
      <c r="E127" s="241"/>
    </row>
    <row r="128" ht="24.95" customHeight="1" spans="1:5">
      <c r="A128" s="232" t="s">
        <v>369</v>
      </c>
      <c r="B128" s="232"/>
      <c r="C128" s="232"/>
      <c r="D128" s="232"/>
      <c r="E128" s="97"/>
    </row>
    <row r="129" ht="21.95" customHeight="1" spans="1:5">
      <c r="A129" s="233" t="s">
        <v>48</v>
      </c>
      <c r="B129" s="233"/>
      <c r="C129" s="233"/>
      <c r="D129" s="234">
        <v>1</v>
      </c>
      <c r="E129" s="97"/>
    </row>
    <row r="130" ht="6.15" customHeight="1" spans="1:5">
      <c r="A130" s="233"/>
      <c r="B130" s="233"/>
      <c r="C130" s="233"/>
      <c r="D130" s="233"/>
      <c r="E130" s="97"/>
    </row>
    <row r="131" ht="21.95" customHeight="1" spans="1:5">
      <c r="A131" s="233" t="s">
        <v>66</v>
      </c>
      <c r="B131" s="233"/>
      <c r="C131" s="233"/>
      <c r="D131" s="233"/>
      <c r="E131" s="97"/>
    </row>
    <row r="132" ht="6" customHeight="1" spans="1:5">
      <c r="A132" s="106"/>
      <c r="B132" s="117"/>
      <c r="C132" s="106"/>
      <c r="D132" s="117"/>
      <c r="E132" s="97"/>
    </row>
    <row r="133" ht="20.1" customHeight="1" spans="1:5">
      <c r="A133" s="106" t="s">
        <v>167</v>
      </c>
      <c r="B133" s="119" t="s">
        <v>68</v>
      </c>
      <c r="C133" s="106" t="s">
        <v>168</v>
      </c>
      <c r="D133" s="235">
        <v>561.67</v>
      </c>
      <c r="E133" s="97"/>
    </row>
    <row r="134" ht="20.1" customHeight="1" spans="1:5">
      <c r="A134" s="106" t="s">
        <v>169</v>
      </c>
      <c r="B134" s="119" t="s">
        <v>71</v>
      </c>
      <c r="C134" s="106" t="s">
        <v>170</v>
      </c>
      <c r="D134" s="236">
        <f>12*3</f>
        <v>36</v>
      </c>
      <c r="E134" s="97"/>
    </row>
    <row r="135" ht="20.1" customHeight="1" spans="1:5">
      <c r="A135" s="106" t="s">
        <v>171</v>
      </c>
      <c r="B135" s="107" t="s">
        <v>74</v>
      </c>
      <c r="C135" s="106" t="s">
        <v>172</v>
      </c>
      <c r="D135" s="131">
        <v>0.1</v>
      </c>
      <c r="E135" s="97"/>
    </row>
    <row r="136" ht="20.1" customHeight="1" spans="1:5">
      <c r="A136" s="106" t="s">
        <v>173</v>
      </c>
      <c r="B136" s="119" t="s">
        <v>77</v>
      </c>
      <c r="C136" s="106" t="s">
        <v>174</v>
      </c>
      <c r="D136" s="152">
        <v>12</v>
      </c>
      <c r="E136" s="97"/>
    </row>
    <row r="137" ht="20.1" customHeight="1" spans="1:5">
      <c r="A137" s="133" t="s">
        <v>79</v>
      </c>
      <c r="B137" s="133"/>
      <c r="C137" s="133"/>
      <c r="D137" s="237">
        <f>ROUND((D133/D134)-((D133*D135)/D134),2)</f>
        <v>14.04</v>
      </c>
      <c r="E137" s="97"/>
    </row>
    <row r="138" ht="6.95" customHeight="1" spans="1:5">
      <c r="A138" s="106"/>
      <c r="B138" s="117"/>
      <c r="C138" s="106"/>
      <c r="D138" s="117"/>
      <c r="E138" s="97"/>
    </row>
    <row r="139" ht="21.95" customHeight="1" spans="1:5">
      <c r="A139" s="238" t="s">
        <v>80</v>
      </c>
      <c r="B139" s="238"/>
      <c r="C139" s="238"/>
      <c r="D139" s="238"/>
      <c r="E139" s="97"/>
    </row>
    <row r="140" ht="8.1" customHeight="1" spans="1:5">
      <c r="A140" s="106"/>
      <c r="B140" s="117"/>
      <c r="C140" s="106"/>
      <c r="D140" s="117"/>
      <c r="E140" s="97"/>
    </row>
    <row r="141" ht="21.95" customHeight="1" spans="1:5">
      <c r="A141" s="106" t="s">
        <v>175</v>
      </c>
      <c r="B141" s="117" t="s">
        <v>82</v>
      </c>
      <c r="C141" s="106" t="s">
        <v>176</v>
      </c>
      <c r="D141" s="138">
        <f>D135/D136</f>
        <v>0.00833333333333333</v>
      </c>
      <c r="E141" s="97"/>
    </row>
    <row r="142" ht="21.95" customHeight="1" spans="1:5">
      <c r="A142" s="106" t="s">
        <v>177</v>
      </c>
      <c r="B142" s="117" t="s">
        <v>85</v>
      </c>
      <c r="C142" s="106" t="s">
        <v>178</v>
      </c>
      <c r="D142" s="140">
        <f>ROUND(D133*D141,2)</f>
        <v>4.68</v>
      </c>
      <c r="E142" s="97"/>
    </row>
    <row r="143" s="227" customFormat="1" ht="21.95" customHeight="1" spans="1:5">
      <c r="A143" s="239" t="s">
        <v>87</v>
      </c>
      <c r="B143" s="239"/>
      <c r="C143" s="239"/>
      <c r="D143" s="240">
        <f>SUM(D137+D142)*D129</f>
        <v>18.72</v>
      </c>
      <c r="E143" s="241"/>
    </row>
    <row r="144" s="227" customFormat="1" ht="6" customHeight="1" spans="1:5">
      <c r="A144" s="242"/>
      <c r="B144" s="242"/>
      <c r="C144" s="242"/>
      <c r="D144" s="242"/>
      <c r="E144" s="241"/>
    </row>
    <row r="145" ht="24.95" customHeight="1" spans="1:5">
      <c r="A145" s="232" t="s">
        <v>370</v>
      </c>
      <c r="B145" s="232"/>
      <c r="C145" s="232"/>
      <c r="D145" s="232"/>
      <c r="E145" s="97"/>
    </row>
    <row r="146" ht="21.95" customHeight="1" spans="1:5">
      <c r="A146" s="233" t="s">
        <v>48</v>
      </c>
      <c r="B146" s="233"/>
      <c r="C146" s="233"/>
      <c r="D146" s="234">
        <v>1</v>
      </c>
      <c r="E146" s="97"/>
    </row>
    <row r="147" ht="6.15" customHeight="1" spans="1:5">
      <c r="A147" s="233"/>
      <c r="B147" s="233"/>
      <c r="C147" s="233"/>
      <c r="D147" s="233"/>
      <c r="E147" s="97"/>
    </row>
    <row r="148" ht="21.95" customHeight="1" spans="1:5">
      <c r="A148" s="233" t="s">
        <v>66</v>
      </c>
      <c r="B148" s="233"/>
      <c r="C148" s="233"/>
      <c r="D148" s="233"/>
      <c r="E148" s="97"/>
    </row>
    <row r="149" ht="6" customHeight="1" spans="1:5">
      <c r="A149" s="106"/>
      <c r="B149" s="117"/>
      <c r="C149" s="106"/>
      <c r="D149" s="117"/>
      <c r="E149" s="97"/>
    </row>
    <row r="150" ht="20.1" customHeight="1" spans="1:5">
      <c r="A150" s="106" t="s">
        <v>180</v>
      </c>
      <c r="B150" s="119" t="s">
        <v>68</v>
      </c>
      <c r="C150" s="106" t="s">
        <v>181</v>
      </c>
      <c r="D150" s="235">
        <v>701.27</v>
      </c>
      <c r="E150" s="97"/>
    </row>
    <row r="151" ht="20.1" customHeight="1" spans="1:5">
      <c r="A151" s="106" t="s">
        <v>182</v>
      </c>
      <c r="B151" s="119" t="s">
        <v>71</v>
      </c>
      <c r="C151" s="106" t="s">
        <v>183</v>
      </c>
      <c r="D151" s="236">
        <f>12*3</f>
        <v>36</v>
      </c>
      <c r="E151" s="97"/>
    </row>
    <row r="152" ht="20.1" customHeight="1" spans="1:5">
      <c r="A152" s="106" t="s">
        <v>184</v>
      </c>
      <c r="B152" s="107" t="s">
        <v>74</v>
      </c>
      <c r="C152" s="106" t="s">
        <v>185</v>
      </c>
      <c r="D152" s="131">
        <v>0.1</v>
      </c>
      <c r="E152" s="97"/>
    </row>
    <row r="153" ht="20.1" customHeight="1" spans="1:5">
      <c r="A153" s="106" t="s">
        <v>186</v>
      </c>
      <c r="B153" s="119" t="s">
        <v>77</v>
      </c>
      <c r="C153" s="106" t="s">
        <v>187</v>
      </c>
      <c r="D153" s="152">
        <v>12</v>
      </c>
      <c r="E153" s="97"/>
    </row>
    <row r="154" ht="20.1" customHeight="1" spans="1:5">
      <c r="A154" s="133" t="s">
        <v>79</v>
      </c>
      <c r="B154" s="133"/>
      <c r="C154" s="133"/>
      <c r="D154" s="237">
        <f>ROUND((D150/D151)-((D150*D152)/D151),2)</f>
        <v>17.53</v>
      </c>
      <c r="E154" s="97"/>
    </row>
    <row r="155" ht="6.95" customHeight="1" spans="1:5">
      <c r="A155" s="106"/>
      <c r="B155" s="117"/>
      <c r="C155" s="106"/>
      <c r="D155" s="117"/>
      <c r="E155" s="97"/>
    </row>
    <row r="156" ht="21.95" customHeight="1" spans="1:5">
      <c r="A156" s="238" t="s">
        <v>80</v>
      </c>
      <c r="B156" s="238"/>
      <c r="C156" s="238"/>
      <c r="D156" s="238"/>
      <c r="E156" s="97"/>
    </row>
    <row r="157" ht="8.1" customHeight="1" spans="1:5">
      <c r="A157" s="106"/>
      <c r="B157" s="117"/>
      <c r="C157" s="106"/>
      <c r="D157" s="117"/>
      <c r="E157" s="97"/>
    </row>
    <row r="158" ht="21.95" customHeight="1" spans="1:5">
      <c r="A158" s="106" t="s">
        <v>188</v>
      </c>
      <c r="B158" s="117" t="s">
        <v>82</v>
      </c>
      <c r="C158" s="106" t="s">
        <v>189</v>
      </c>
      <c r="D158" s="138">
        <f>D152/D153</f>
        <v>0.00833333333333333</v>
      </c>
      <c r="E158" s="97"/>
    </row>
    <row r="159" ht="21.95" customHeight="1" spans="1:5">
      <c r="A159" s="106" t="s">
        <v>190</v>
      </c>
      <c r="B159" s="117" t="s">
        <v>85</v>
      </c>
      <c r="C159" s="106" t="s">
        <v>191</v>
      </c>
      <c r="D159" s="140">
        <f>ROUND(D150*D158,2)</f>
        <v>5.84</v>
      </c>
      <c r="E159" s="97"/>
    </row>
    <row r="160" s="227" customFormat="1" ht="21.95" customHeight="1" spans="1:5">
      <c r="A160" s="239" t="s">
        <v>87</v>
      </c>
      <c r="B160" s="239"/>
      <c r="C160" s="239"/>
      <c r="D160" s="240">
        <f>SUM(D154+D159)*D146</f>
        <v>23.37</v>
      </c>
      <c r="E160" s="241"/>
    </row>
    <row r="161" s="227" customFormat="1" ht="6" customHeight="1" spans="1:5">
      <c r="A161" s="242"/>
      <c r="B161" s="242"/>
      <c r="C161" s="242"/>
      <c r="D161" s="242"/>
      <c r="E161" s="241"/>
    </row>
    <row r="162" ht="24.95" customHeight="1" spans="1:5">
      <c r="A162" s="232" t="s">
        <v>371</v>
      </c>
      <c r="B162" s="232"/>
      <c r="C162" s="232"/>
      <c r="D162" s="232"/>
      <c r="E162" s="97"/>
    </row>
    <row r="163" ht="21.95" customHeight="1" spans="1:5">
      <c r="A163" s="233" t="s">
        <v>48</v>
      </c>
      <c r="B163" s="233"/>
      <c r="C163" s="233"/>
      <c r="D163" s="234">
        <v>1</v>
      </c>
      <c r="E163" s="97"/>
    </row>
    <row r="164" ht="6.15" customHeight="1" spans="1:5">
      <c r="A164" s="233"/>
      <c r="B164" s="233"/>
      <c r="C164" s="233"/>
      <c r="D164" s="233"/>
      <c r="E164" s="97"/>
    </row>
    <row r="165" ht="21.95" customHeight="1" spans="1:5">
      <c r="A165" s="233" t="s">
        <v>66</v>
      </c>
      <c r="B165" s="233"/>
      <c r="C165" s="233"/>
      <c r="D165" s="233"/>
      <c r="E165" s="97"/>
    </row>
    <row r="166" ht="6" customHeight="1" spans="1:5">
      <c r="A166" s="106"/>
      <c r="B166" s="117"/>
      <c r="C166" s="106"/>
      <c r="D166" s="117"/>
      <c r="E166" s="97"/>
    </row>
    <row r="167" ht="20.1" customHeight="1" spans="1:5">
      <c r="A167" s="106" t="s">
        <v>193</v>
      </c>
      <c r="B167" s="119" t="s">
        <v>68</v>
      </c>
      <c r="C167" s="106" t="s">
        <v>194</v>
      </c>
      <c r="D167" s="235">
        <v>195.63</v>
      </c>
      <c r="E167" s="97"/>
    </row>
    <row r="168" ht="20.1" customHeight="1" spans="1:5">
      <c r="A168" s="106" t="s">
        <v>195</v>
      </c>
      <c r="B168" s="119" t="s">
        <v>71</v>
      </c>
      <c r="C168" s="106" t="s">
        <v>196</v>
      </c>
      <c r="D168" s="236">
        <f>12*2</f>
        <v>24</v>
      </c>
      <c r="E168" s="97"/>
    </row>
    <row r="169" ht="20.1" customHeight="1" spans="1:5">
      <c r="A169" s="106" t="s">
        <v>197</v>
      </c>
      <c r="B169" s="107" t="s">
        <v>74</v>
      </c>
      <c r="C169" s="106" t="s">
        <v>198</v>
      </c>
      <c r="D169" s="131">
        <v>0.1</v>
      </c>
      <c r="E169" s="97"/>
    </row>
    <row r="170" ht="20.1" customHeight="1" spans="1:5">
      <c r="A170" s="106" t="s">
        <v>199</v>
      </c>
      <c r="B170" s="119" t="s">
        <v>77</v>
      </c>
      <c r="C170" s="106" t="s">
        <v>200</v>
      </c>
      <c r="D170" s="152">
        <v>12</v>
      </c>
      <c r="E170" s="97"/>
    </row>
    <row r="171" ht="20.1" customHeight="1" spans="1:5">
      <c r="A171" s="133" t="s">
        <v>79</v>
      </c>
      <c r="B171" s="133"/>
      <c r="C171" s="133"/>
      <c r="D171" s="237">
        <f>ROUND((D167/D168)-((D167*D169)/D168),2)</f>
        <v>7.34</v>
      </c>
      <c r="E171" s="97"/>
    </row>
    <row r="172" ht="6.95" customHeight="1" spans="1:5">
      <c r="A172" s="106"/>
      <c r="B172" s="117"/>
      <c r="C172" s="106"/>
      <c r="D172" s="117"/>
      <c r="E172" s="97"/>
    </row>
    <row r="173" ht="21.95" customHeight="1" spans="1:5">
      <c r="A173" s="238" t="s">
        <v>80</v>
      </c>
      <c r="B173" s="238"/>
      <c r="C173" s="238"/>
      <c r="D173" s="238"/>
      <c r="E173" s="97"/>
    </row>
    <row r="174" ht="8.1" customHeight="1" spans="1:5">
      <c r="A174" s="106"/>
      <c r="B174" s="117"/>
      <c r="C174" s="106"/>
      <c r="D174" s="117"/>
      <c r="E174" s="97"/>
    </row>
    <row r="175" ht="21.95" customHeight="1" spans="1:5">
      <c r="A175" s="106" t="s">
        <v>201</v>
      </c>
      <c r="B175" s="117" t="s">
        <v>82</v>
      </c>
      <c r="C175" s="106" t="s">
        <v>202</v>
      </c>
      <c r="D175" s="138">
        <f>D169/D170</f>
        <v>0.00833333333333333</v>
      </c>
      <c r="E175" s="97"/>
    </row>
    <row r="176" ht="21.95" customHeight="1" spans="1:5">
      <c r="A176" s="106" t="s">
        <v>203</v>
      </c>
      <c r="B176" s="117" t="s">
        <v>85</v>
      </c>
      <c r="C176" s="106" t="s">
        <v>204</v>
      </c>
      <c r="D176" s="140">
        <f>ROUND(D167*D175,2)</f>
        <v>1.63</v>
      </c>
      <c r="E176" s="97"/>
    </row>
    <row r="177" s="227" customFormat="1" ht="21.95" customHeight="1" spans="1:5">
      <c r="A177" s="239" t="s">
        <v>87</v>
      </c>
      <c r="B177" s="239"/>
      <c r="C177" s="239"/>
      <c r="D177" s="240">
        <f>SUM(D171+D176)*D163</f>
        <v>8.97</v>
      </c>
      <c r="E177" s="241"/>
    </row>
    <row r="178" s="227" customFormat="1" ht="6" customHeight="1" spans="1:5">
      <c r="A178" s="242"/>
      <c r="B178" s="242"/>
      <c r="C178" s="242"/>
      <c r="D178" s="242"/>
      <c r="E178" s="241"/>
    </row>
    <row r="179" ht="24.95" customHeight="1" spans="1:5">
      <c r="A179" s="232" t="s">
        <v>372</v>
      </c>
      <c r="B179" s="232"/>
      <c r="C179" s="232"/>
      <c r="D179" s="232"/>
      <c r="E179" s="97"/>
    </row>
    <row r="180" ht="21.95" customHeight="1" spans="1:5">
      <c r="A180" s="233" t="s">
        <v>48</v>
      </c>
      <c r="B180" s="233"/>
      <c r="C180" s="233"/>
      <c r="D180" s="234">
        <v>1</v>
      </c>
      <c r="E180" s="97"/>
    </row>
    <row r="181" ht="6.15" customHeight="1" spans="1:5">
      <c r="A181" s="233"/>
      <c r="B181" s="233"/>
      <c r="C181" s="233"/>
      <c r="D181" s="233"/>
      <c r="E181" s="97"/>
    </row>
    <row r="182" ht="21.95" customHeight="1" spans="1:5">
      <c r="A182" s="233" t="s">
        <v>66</v>
      </c>
      <c r="B182" s="233"/>
      <c r="C182" s="233"/>
      <c r="D182" s="233"/>
      <c r="E182" s="97"/>
    </row>
    <row r="183" ht="6" customHeight="1" spans="1:5">
      <c r="A183" s="106"/>
      <c r="B183" s="117"/>
      <c r="C183" s="106"/>
      <c r="D183" s="117"/>
      <c r="E183" s="97"/>
    </row>
    <row r="184" ht="20.1" customHeight="1" spans="1:4">
      <c r="A184" s="106" t="s">
        <v>206</v>
      </c>
      <c r="B184" s="119" t="s">
        <v>68</v>
      </c>
      <c r="C184" s="106" t="s">
        <v>207</v>
      </c>
      <c r="D184" s="235">
        <v>121.12</v>
      </c>
    </row>
    <row r="185" ht="20.1" customHeight="1" spans="1:4">
      <c r="A185" s="106" t="s">
        <v>208</v>
      </c>
      <c r="B185" s="119" t="s">
        <v>71</v>
      </c>
      <c r="C185" s="106" t="s">
        <v>209</v>
      </c>
      <c r="D185" s="236">
        <f>12*2</f>
        <v>24</v>
      </c>
    </row>
    <row r="186" ht="20.1" customHeight="1" spans="1:4">
      <c r="A186" s="106" t="s">
        <v>210</v>
      </c>
      <c r="B186" s="107" t="s">
        <v>74</v>
      </c>
      <c r="C186" s="106" t="s">
        <v>211</v>
      </c>
      <c r="D186" s="131">
        <v>0.1</v>
      </c>
    </row>
    <row r="187" ht="20.1" customHeight="1" spans="1:4">
      <c r="A187" s="106" t="s">
        <v>212</v>
      </c>
      <c r="B187" s="119" t="s">
        <v>77</v>
      </c>
      <c r="C187" s="106" t="s">
        <v>213</v>
      </c>
      <c r="D187" s="152">
        <v>12</v>
      </c>
    </row>
    <row r="188" ht="20.1" customHeight="1" spans="1:5">
      <c r="A188" s="133" t="s">
        <v>79</v>
      </c>
      <c r="B188" s="133"/>
      <c r="C188" s="133"/>
      <c r="D188" s="243">
        <f>ROUND((D184/D185)-((D184*D186)/D185),2)</f>
        <v>4.54</v>
      </c>
      <c r="E188" s="97"/>
    </row>
    <row r="189" ht="6.95" customHeight="1" spans="1:5">
      <c r="A189" s="106"/>
      <c r="B189" s="117"/>
      <c r="C189" s="106"/>
      <c r="D189" s="117"/>
      <c r="E189" s="97"/>
    </row>
    <row r="190" ht="21.95" customHeight="1" spans="1:5">
      <c r="A190" s="238" t="s">
        <v>80</v>
      </c>
      <c r="B190" s="238"/>
      <c r="C190" s="238"/>
      <c r="D190" s="238"/>
      <c r="E190" s="97"/>
    </row>
    <row r="191" ht="8.1" customHeight="1" spans="1:5">
      <c r="A191" s="106"/>
      <c r="B191" s="117"/>
      <c r="C191" s="106"/>
      <c r="D191" s="117"/>
      <c r="E191" s="97"/>
    </row>
    <row r="192" ht="21.95" customHeight="1" spans="1:5">
      <c r="A192" s="106" t="s">
        <v>214</v>
      </c>
      <c r="B192" s="117" t="s">
        <v>82</v>
      </c>
      <c r="C192" s="106" t="s">
        <v>215</v>
      </c>
      <c r="D192" s="138">
        <f>D186/D187</f>
        <v>0.00833333333333333</v>
      </c>
      <c r="E192" s="97"/>
    </row>
    <row r="193" ht="21.95" customHeight="1" spans="1:5">
      <c r="A193" s="106" t="s">
        <v>216</v>
      </c>
      <c r="B193" s="117" t="s">
        <v>85</v>
      </c>
      <c r="C193" s="106" t="s">
        <v>217</v>
      </c>
      <c r="D193" s="140">
        <f>ROUND(D184*D192,2)</f>
        <v>1.01</v>
      </c>
      <c r="E193" s="97"/>
    </row>
    <row r="194" s="227" customFormat="1" ht="21.95" customHeight="1" spans="1:5">
      <c r="A194" s="239" t="s">
        <v>87</v>
      </c>
      <c r="B194" s="239"/>
      <c r="C194" s="239"/>
      <c r="D194" s="240">
        <f>SUM(D188+D193)*D180</f>
        <v>5.55</v>
      </c>
      <c r="E194" s="241"/>
    </row>
    <row r="195" s="227" customFormat="1" ht="6" customHeight="1" spans="1:5">
      <c r="A195" s="242"/>
      <c r="B195" s="242"/>
      <c r="C195" s="242"/>
      <c r="D195" s="242"/>
      <c r="E195" s="241"/>
    </row>
    <row r="196" ht="24.95" customHeight="1" spans="1:5">
      <c r="A196" s="232" t="s">
        <v>373</v>
      </c>
      <c r="B196" s="232"/>
      <c r="C196" s="232"/>
      <c r="D196" s="232"/>
      <c r="E196" s="97"/>
    </row>
    <row r="197" ht="21.95" customHeight="1" spans="1:5">
      <c r="A197" s="233" t="s">
        <v>48</v>
      </c>
      <c r="B197" s="233"/>
      <c r="C197" s="233"/>
      <c r="D197" s="234">
        <v>1</v>
      </c>
      <c r="E197" s="97"/>
    </row>
    <row r="198" ht="6.15" customHeight="1" spans="1:5">
      <c r="A198" s="233"/>
      <c r="B198" s="233"/>
      <c r="C198" s="233"/>
      <c r="D198" s="233"/>
      <c r="E198" s="97"/>
    </row>
    <row r="199" ht="21.95" customHeight="1" spans="1:5">
      <c r="A199" s="233" t="s">
        <v>66</v>
      </c>
      <c r="B199" s="233"/>
      <c r="C199" s="233"/>
      <c r="D199" s="233"/>
      <c r="E199" s="97"/>
    </row>
    <row r="200" ht="6" customHeight="1" spans="1:5">
      <c r="A200" s="106"/>
      <c r="B200" s="117"/>
      <c r="C200" s="106"/>
      <c r="D200" s="117"/>
      <c r="E200" s="97"/>
    </row>
    <row r="201" ht="20.1" customHeight="1" spans="1:5">
      <c r="A201" s="106" t="s">
        <v>219</v>
      </c>
      <c r="B201" s="119" t="s">
        <v>68</v>
      </c>
      <c r="C201" s="106" t="s">
        <v>220</v>
      </c>
      <c r="D201" s="235">
        <v>396.3</v>
      </c>
      <c r="E201" s="97"/>
    </row>
    <row r="202" ht="20.1" customHeight="1" spans="1:5">
      <c r="A202" s="106" t="s">
        <v>221</v>
      </c>
      <c r="B202" s="119" t="s">
        <v>71</v>
      </c>
      <c r="C202" s="106" t="s">
        <v>222</v>
      </c>
      <c r="D202" s="236">
        <f>12*5</f>
        <v>60</v>
      </c>
      <c r="E202" s="97"/>
    </row>
    <row r="203" ht="20.1" customHeight="1" spans="1:5">
      <c r="A203" s="106" t="s">
        <v>223</v>
      </c>
      <c r="B203" s="107" t="s">
        <v>74</v>
      </c>
      <c r="C203" s="106" t="s">
        <v>224</v>
      </c>
      <c r="D203" s="131">
        <v>0.1</v>
      </c>
      <c r="E203" s="97"/>
    </row>
    <row r="204" ht="20.1" customHeight="1" spans="1:5">
      <c r="A204" s="106" t="s">
        <v>225</v>
      </c>
      <c r="B204" s="119" t="s">
        <v>77</v>
      </c>
      <c r="C204" s="106" t="s">
        <v>226</v>
      </c>
      <c r="D204" s="152">
        <v>12</v>
      </c>
      <c r="E204" s="97"/>
    </row>
    <row r="205" ht="20.1" customHeight="1" spans="1:5">
      <c r="A205" s="133" t="s">
        <v>79</v>
      </c>
      <c r="B205" s="133"/>
      <c r="C205" s="133"/>
      <c r="D205" s="237">
        <f>ROUND((D201/D202)-((D201*D203)/D202),2)</f>
        <v>5.94</v>
      </c>
      <c r="E205" s="97"/>
    </row>
    <row r="206" ht="6.95" customHeight="1" spans="1:5">
      <c r="A206" s="106"/>
      <c r="B206" s="117"/>
      <c r="C206" s="106"/>
      <c r="D206" s="117"/>
      <c r="E206" s="97"/>
    </row>
    <row r="207" ht="21.95" customHeight="1" spans="1:5">
      <c r="A207" s="238" t="s">
        <v>80</v>
      </c>
      <c r="B207" s="238"/>
      <c r="C207" s="238"/>
      <c r="D207" s="238"/>
      <c r="E207" s="97"/>
    </row>
    <row r="208" ht="8.1" customHeight="1" spans="1:5">
      <c r="A208" s="106"/>
      <c r="B208" s="117"/>
      <c r="C208" s="106"/>
      <c r="D208" s="117"/>
      <c r="E208" s="97"/>
    </row>
    <row r="209" ht="21.95" customHeight="1" spans="1:5">
      <c r="A209" s="106" t="s">
        <v>227</v>
      </c>
      <c r="B209" s="117" t="s">
        <v>82</v>
      </c>
      <c r="C209" s="106" t="s">
        <v>228</v>
      </c>
      <c r="D209" s="138">
        <f>D203/D204</f>
        <v>0.00833333333333333</v>
      </c>
      <c r="E209" s="97"/>
    </row>
    <row r="210" ht="21.95" customHeight="1" spans="1:5">
      <c r="A210" s="106" t="s">
        <v>229</v>
      </c>
      <c r="B210" s="117" t="s">
        <v>85</v>
      </c>
      <c r="C210" s="106" t="s">
        <v>230</v>
      </c>
      <c r="D210" s="140">
        <f>ROUND(D201*D209,2)</f>
        <v>3.3</v>
      </c>
      <c r="E210" s="97"/>
    </row>
    <row r="211" s="227" customFormat="1" ht="21.95" customHeight="1" spans="1:5">
      <c r="A211" s="239" t="s">
        <v>87</v>
      </c>
      <c r="B211" s="239"/>
      <c r="C211" s="239"/>
      <c r="D211" s="240">
        <f>SUM(D205+D210)*D197</f>
        <v>9.24</v>
      </c>
      <c r="E211" s="241"/>
    </row>
    <row r="212" s="227" customFormat="1" ht="6" customHeight="1" spans="1:5">
      <c r="A212" s="242"/>
      <c r="B212" s="242"/>
      <c r="C212" s="242"/>
      <c r="D212" s="242"/>
      <c r="E212" s="241"/>
    </row>
    <row r="213" ht="24.95" customHeight="1" spans="1:5">
      <c r="A213" s="232" t="s">
        <v>374</v>
      </c>
      <c r="B213" s="232"/>
      <c r="C213" s="232"/>
      <c r="D213" s="232"/>
      <c r="E213" s="97"/>
    </row>
    <row r="214" ht="21.95" customHeight="1" spans="1:5">
      <c r="A214" s="233" t="s">
        <v>48</v>
      </c>
      <c r="B214" s="233"/>
      <c r="C214" s="233"/>
      <c r="D214" s="234">
        <v>1</v>
      </c>
      <c r="E214" s="97"/>
    </row>
    <row r="215" ht="6.15" customHeight="1" spans="1:5">
      <c r="A215" s="233"/>
      <c r="B215" s="233"/>
      <c r="C215" s="233"/>
      <c r="D215" s="233"/>
      <c r="E215" s="97"/>
    </row>
    <row r="216" ht="21.95" customHeight="1" spans="1:5">
      <c r="A216" s="233" t="s">
        <v>66</v>
      </c>
      <c r="B216" s="233"/>
      <c r="C216" s="233"/>
      <c r="D216" s="233"/>
      <c r="E216" s="97"/>
    </row>
    <row r="217" ht="6" customHeight="1" spans="1:5">
      <c r="A217" s="106"/>
      <c r="B217" s="117"/>
      <c r="C217" s="106"/>
      <c r="D217" s="117"/>
      <c r="E217" s="97"/>
    </row>
    <row r="218" ht="20.1" customHeight="1" spans="1:5">
      <c r="A218" s="106" t="s">
        <v>232</v>
      </c>
      <c r="B218" s="119" t="s">
        <v>68</v>
      </c>
      <c r="C218" s="106" t="s">
        <v>233</v>
      </c>
      <c r="D218" s="235">
        <v>19.6</v>
      </c>
      <c r="E218" s="97"/>
    </row>
    <row r="219" ht="20.1" customHeight="1" spans="1:5">
      <c r="A219" s="106" t="s">
        <v>234</v>
      </c>
      <c r="B219" s="119" t="s">
        <v>71</v>
      </c>
      <c r="C219" s="106" t="s">
        <v>235</v>
      </c>
      <c r="D219" s="236">
        <f>12*2</f>
        <v>24</v>
      </c>
      <c r="E219" s="97"/>
    </row>
    <row r="220" ht="20.1" customHeight="1" spans="1:5">
      <c r="A220" s="106" t="s">
        <v>236</v>
      </c>
      <c r="B220" s="107" t="s">
        <v>74</v>
      </c>
      <c r="C220" s="106" t="s">
        <v>237</v>
      </c>
      <c r="D220" s="131">
        <v>0.1</v>
      </c>
      <c r="E220" s="97"/>
    </row>
    <row r="221" ht="20.1" customHeight="1" spans="1:5">
      <c r="A221" s="106" t="s">
        <v>238</v>
      </c>
      <c r="B221" s="119" t="s">
        <v>77</v>
      </c>
      <c r="C221" s="106" t="s">
        <v>239</v>
      </c>
      <c r="D221" s="152">
        <v>12</v>
      </c>
      <c r="E221" s="97"/>
    </row>
    <row r="222" ht="20.1" customHeight="1" spans="1:5">
      <c r="A222" s="133" t="s">
        <v>79</v>
      </c>
      <c r="B222" s="133"/>
      <c r="C222" s="133"/>
      <c r="D222" s="237">
        <f>ROUND((D218/D219)-((D218*D220)/D219),2)</f>
        <v>0.74</v>
      </c>
      <c r="E222" s="97"/>
    </row>
    <row r="223" ht="6.95" customHeight="1" spans="1:5">
      <c r="A223" s="106"/>
      <c r="B223" s="117"/>
      <c r="C223" s="106"/>
      <c r="D223" s="117"/>
      <c r="E223" s="97"/>
    </row>
    <row r="224" ht="21.95" customHeight="1" spans="1:5">
      <c r="A224" s="238" t="s">
        <v>80</v>
      </c>
      <c r="B224" s="238"/>
      <c r="C224" s="238"/>
      <c r="D224" s="238"/>
      <c r="E224" s="97"/>
    </row>
    <row r="225" ht="8.1" customHeight="1" spans="1:5">
      <c r="A225" s="106"/>
      <c r="B225" s="117"/>
      <c r="C225" s="106"/>
      <c r="D225" s="117"/>
      <c r="E225" s="97"/>
    </row>
    <row r="226" ht="21.95" customHeight="1" spans="1:5">
      <c r="A226" s="106" t="s">
        <v>240</v>
      </c>
      <c r="B226" s="117" t="s">
        <v>82</v>
      </c>
      <c r="C226" s="106" t="s">
        <v>241</v>
      </c>
      <c r="D226" s="138">
        <f>D220/D221</f>
        <v>0.00833333333333333</v>
      </c>
      <c r="E226" s="97"/>
    </row>
    <row r="227" ht="21.95" customHeight="1" spans="1:5">
      <c r="A227" s="106" t="s">
        <v>242</v>
      </c>
      <c r="B227" s="117" t="s">
        <v>85</v>
      </c>
      <c r="C227" s="106" t="s">
        <v>243</v>
      </c>
      <c r="D227" s="140">
        <f>ROUND(D218*D226,2)</f>
        <v>0.16</v>
      </c>
      <c r="E227" s="97"/>
    </row>
    <row r="228" s="227" customFormat="1" ht="21.95" customHeight="1" spans="1:5">
      <c r="A228" s="239" t="s">
        <v>87</v>
      </c>
      <c r="B228" s="239"/>
      <c r="C228" s="239"/>
      <c r="D228" s="240">
        <f>SUM(D222+D227)*D214</f>
        <v>0.9</v>
      </c>
      <c r="E228" s="241"/>
    </row>
    <row r="229" s="227" customFormat="1" ht="6" customHeight="1" spans="1:5">
      <c r="A229" s="242"/>
      <c r="B229" s="242"/>
      <c r="C229" s="242"/>
      <c r="D229" s="242"/>
      <c r="E229" s="241"/>
    </row>
    <row r="230" ht="24.95" customHeight="1" spans="1:5">
      <c r="A230" s="232" t="s">
        <v>375</v>
      </c>
      <c r="B230" s="232"/>
      <c r="C230" s="232"/>
      <c r="D230" s="232"/>
      <c r="E230" s="97"/>
    </row>
    <row r="231" ht="21.95" customHeight="1" spans="1:5">
      <c r="A231" s="233" t="s">
        <v>48</v>
      </c>
      <c r="B231" s="233"/>
      <c r="C231" s="233"/>
      <c r="D231" s="234">
        <v>1</v>
      </c>
      <c r="E231" s="97"/>
    </row>
    <row r="232" ht="6.15" customHeight="1" spans="1:5">
      <c r="A232" s="233"/>
      <c r="B232" s="233"/>
      <c r="C232" s="233"/>
      <c r="D232" s="233"/>
      <c r="E232" s="97"/>
    </row>
    <row r="233" ht="21.95" customHeight="1" spans="1:5">
      <c r="A233" s="233" t="s">
        <v>66</v>
      </c>
      <c r="B233" s="233"/>
      <c r="C233" s="233"/>
      <c r="D233" s="233"/>
      <c r="E233" s="97"/>
    </row>
    <row r="234" ht="6" customHeight="1" spans="1:5">
      <c r="A234" s="106"/>
      <c r="B234" s="117"/>
      <c r="C234" s="106"/>
      <c r="D234" s="117"/>
      <c r="E234" s="97"/>
    </row>
    <row r="235" ht="20.1" customHeight="1" spans="1:5">
      <c r="A235" s="106" t="s">
        <v>245</v>
      </c>
      <c r="B235" s="119" t="s">
        <v>68</v>
      </c>
      <c r="C235" s="106" t="s">
        <v>246</v>
      </c>
      <c r="D235" s="235">
        <v>49337.56</v>
      </c>
      <c r="E235" s="97"/>
    </row>
    <row r="236" ht="20.1" customHeight="1" spans="1:5">
      <c r="A236" s="106" t="s">
        <v>247</v>
      </c>
      <c r="B236" s="119" t="s">
        <v>71</v>
      </c>
      <c r="C236" s="106" t="s">
        <v>248</v>
      </c>
      <c r="D236" s="236">
        <f>12*8</f>
        <v>96</v>
      </c>
      <c r="E236" s="97"/>
    </row>
    <row r="237" ht="20.1" customHeight="1" spans="1:5">
      <c r="A237" s="106" t="s">
        <v>249</v>
      </c>
      <c r="B237" s="107" t="s">
        <v>74</v>
      </c>
      <c r="C237" s="106" t="s">
        <v>250</v>
      </c>
      <c r="D237" s="131">
        <v>0.1</v>
      </c>
      <c r="E237" s="97"/>
    </row>
    <row r="238" ht="20.1" customHeight="1" spans="1:5">
      <c r="A238" s="106" t="s">
        <v>251</v>
      </c>
      <c r="B238" s="119" t="s">
        <v>77</v>
      </c>
      <c r="C238" s="106" t="s">
        <v>252</v>
      </c>
      <c r="D238" s="152">
        <v>12</v>
      </c>
      <c r="E238" s="97"/>
    </row>
    <row r="239" ht="20.1" customHeight="1" spans="1:5">
      <c r="A239" s="133" t="s">
        <v>79</v>
      </c>
      <c r="B239" s="133"/>
      <c r="C239" s="133"/>
      <c r="D239" s="237">
        <f>ROUND((D235/D236)-((D235*D237)/D236),2)</f>
        <v>462.54</v>
      </c>
      <c r="E239" s="97"/>
    </row>
    <row r="240" ht="6.95" customHeight="1" spans="1:5">
      <c r="A240" s="106"/>
      <c r="B240" s="117"/>
      <c r="C240" s="106"/>
      <c r="D240" s="117"/>
      <c r="E240" s="97"/>
    </row>
    <row r="241" ht="21.95" customHeight="1" spans="1:5">
      <c r="A241" s="238" t="s">
        <v>80</v>
      </c>
      <c r="B241" s="238"/>
      <c r="C241" s="238"/>
      <c r="D241" s="238"/>
      <c r="E241" s="97"/>
    </row>
    <row r="242" ht="8.1" customHeight="1" spans="1:5">
      <c r="A242" s="106"/>
      <c r="B242" s="117"/>
      <c r="C242" s="106"/>
      <c r="D242" s="117"/>
      <c r="E242" s="97"/>
    </row>
    <row r="243" ht="21.95" customHeight="1" spans="1:5">
      <c r="A243" s="106" t="s">
        <v>253</v>
      </c>
      <c r="B243" s="117" t="s">
        <v>82</v>
      </c>
      <c r="C243" s="106" t="s">
        <v>254</v>
      </c>
      <c r="D243" s="138">
        <f>D237/D238</f>
        <v>0.00833333333333333</v>
      </c>
      <c r="E243" s="97"/>
    </row>
    <row r="244" ht="21.95" customHeight="1" spans="1:5">
      <c r="A244" s="106" t="s">
        <v>255</v>
      </c>
      <c r="B244" s="117" t="s">
        <v>85</v>
      </c>
      <c r="C244" s="106" t="s">
        <v>256</v>
      </c>
      <c r="D244" s="140">
        <f>ROUND(D235*D243,2)</f>
        <v>411.15</v>
      </c>
      <c r="E244" s="97"/>
    </row>
    <row r="245" s="227" customFormat="1" ht="21.95" customHeight="1" spans="1:5">
      <c r="A245" s="239" t="s">
        <v>87</v>
      </c>
      <c r="B245" s="239"/>
      <c r="C245" s="239"/>
      <c r="D245" s="240">
        <f>SUM(D239+D244)*D231</f>
        <v>873.69</v>
      </c>
      <c r="E245" s="241"/>
    </row>
    <row r="246" s="227" customFormat="1" ht="6" customHeight="1" spans="1:5">
      <c r="A246" s="242"/>
      <c r="B246" s="242"/>
      <c r="C246" s="242"/>
      <c r="D246" s="242"/>
      <c r="E246" s="241"/>
    </row>
    <row r="247" ht="24.95" customHeight="1" spans="1:5">
      <c r="A247" s="232" t="s">
        <v>376</v>
      </c>
      <c r="B247" s="232"/>
      <c r="C247" s="232"/>
      <c r="D247" s="232"/>
      <c r="E247" s="97"/>
    </row>
    <row r="248" ht="21.95" customHeight="1" spans="1:5">
      <c r="A248" s="233" t="s">
        <v>48</v>
      </c>
      <c r="B248" s="233"/>
      <c r="C248" s="233"/>
      <c r="D248" s="234">
        <v>1</v>
      </c>
      <c r="E248" s="97"/>
    </row>
    <row r="249" ht="6.15" customHeight="1" spans="1:5">
      <c r="A249" s="233"/>
      <c r="B249" s="233"/>
      <c r="C249" s="233"/>
      <c r="D249" s="233"/>
      <c r="E249" s="97"/>
    </row>
    <row r="250" ht="21.95" customHeight="1" spans="1:5">
      <c r="A250" s="233" t="s">
        <v>66</v>
      </c>
      <c r="B250" s="233"/>
      <c r="C250" s="233"/>
      <c r="D250" s="233"/>
      <c r="E250" s="97"/>
    </row>
    <row r="251" ht="6" customHeight="1" spans="1:5">
      <c r="A251" s="106"/>
      <c r="B251" s="117"/>
      <c r="C251" s="106"/>
      <c r="D251" s="117"/>
      <c r="E251" s="97"/>
    </row>
    <row r="252" ht="20.1" customHeight="1" spans="1:5">
      <c r="A252" s="106" t="s">
        <v>377</v>
      </c>
      <c r="B252" s="119" t="s">
        <v>68</v>
      </c>
      <c r="C252" s="106" t="s">
        <v>378</v>
      </c>
      <c r="D252" s="235">
        <v>119.79</v>
      </c>
      <c r="E252" s="97"/>
    </row>
    <row r="253" ht="20.1" customHeight="1" spans="1:5">
      <c r="A253" s="106" t="s">
        <v>379</v>
      </c>
      <c r="B253" s="119" t="s">
        <v>71</v>
      </c>
      <c r="C253" s="106" t="s">
        <v>380</v>
      </c>
      <c r="D253" s="236">
        <f>12*2</f>
        <v>24</v>
      </c>
      <c r="E253" s="97"/>
    </row>
    <row r="254" ht="20.1" customHeight="1" spans="1:5">
      <c r="A254" s="106" t="s">
        <v>381</v>
      </c>
      <c r="B254" s="107" t="s">
        <v>74</v>
      </c>
      <c r="C254" s="106" t="s">
        <v>382</v>
      </c>
      <c r="D254" s="131">
        <v>0.1</v>
      </c>
      <c r="E254" s="97"/>
    </row>
    <row r="255" ht="20.1" customHeight="1" spans="1:5">
      <c r="A255" s="106" t="s">
        <v>383</v>
      </c>
      <c r="B255" s="119" t="s">
        <v>77</v>
      </c>
      <c r="C255" s="106" t="s">
        <v>384</v>
      </c>
      <c r="D255" s="152">
        <v>12</v>
      </c>
      <c r="E255" s="97"/>
    </row>
    <row r="256" ht="20.1" customHeight="1" spans="1:5">
      <c r="A256" s="133" t="s">
        <v>79</v>
      </c>
      <c r="B256" s="133"/>
      <c r="C256" s="133"/>
      <c r="D256" s="237">
        <f>ROUND((D252/D253)-((D252*D254)/D253),2)</f>
        <v>4.49</v>
      </c>
      <c r="E256" s="97"/>
    </row>
    <row r="257" ht="6.95" customHeight="1" spans="1:5">
      <c r="A257" s="106"/>
      <c r="B257" s="117"/>
      <c r="C257" s="106"/>
      <c r="D257" s="117"/>
      <c r="E257" s="97"/>
    </row>
    <row r="258" ht="21.95" customHeight="1" spans="1:5">
      <c r="A258" s="238" t="s">
        <v>80</v>
      </c>
      <c r="B258" s="238"/>
      <c r="C258" s="238"/>
      <c r="D258" s="238"/>
      <c r="E258" s="97"/>
    </row>
    <row r="259" ht="8.1" customHeight="1" spans="1:5">
      <c r="A259" s="106"/>
      <c r="B259" s="117"/>
      <c r="C259" s="106"/>
      <c r="D259" s="117"/>
      <c r="E259" s="97"/>
    </row>
    <row r="260" ht="21.95" customHeight="1" spans="1:5">
      <c r="A260" s="106" t="s">
        <v>385</v>
      </c>
      <c r="B260" s="117" t="s">
        <v>82</v>
      </c>
      <c r="C260" s="106" t="s">
        <v>386</v>
      </c>
      <c r="D260" s="138">
        <f>D254/D255</f>
        <v>0.00833333333333333</v>
      </c>
      <c r="E260" s="97"/>
    </row>
    <row r="261" ht="21.95" customHeight="1" spans="1:5">
      <c r="A261" s="106" t="s">
        <v>387</v>
      </c>
      <c r="B261" s="117" t="s">
        <v>85</v>
      </c>
      <c r="C261" s="106" t="s">
        <v>388</v>
      </c>
      <c r="D261" s="140">
        <f>ROUND(D252*D260,2)</f>
        <v>1</v>
      </c>
      <c r="E261" s="97"/>
    </row>
    <row r="262" s="227" customFormat="1" ht="21.95" customHeight="1" spans="1:5">
      <c r="A262" s="239" t="s">
        <v>87</v>
      </c>
      <c r="B262" s="239"/>
      <c r="C262" s="239"/>
      <c r="D262" s="240">
        <f>SUM(D256+D261)*D248</f>
        <v>5.49</v>
      </c>
      <c r="E262" s="241"/>
    </row>
    <row r="263" s="227" customFormat="1" ht="7" customHeight="1" spans="1:5">
      <c r="A263" s="106"/>
      <c r="B263" s="119"/>
      <c r="C263" s="106"/>
      <c r="D263" s="186"/>
      <c r="E263" s="241"/>
    </row>
    <row r="264" ht="24.95" customHeight="1" spans="1:5">
      <c r="A264" s="232" t="s">
        <v>389</v>
      </c>
      <c r="B264" s="232"/>
      <c r="C264" s="232"/>
      <c r="D264" s="232"/>
      <c r="E264" s="97"/>
    </row>
    <row r="265" ht="21.95" customHeight="1" spans="1:5">
      <c r="A265" s="233" t="s">
        <v>48</v>
      </c>
      <c r="B265" s="233"/>
      <c r="C265" s="233"/>
      <c r="D265" s="234">
        <v>1</v>
      </c>
      <c r="E265" s="97"/>
    </row>
    <row r="266" ht="6.15" customHeight="1" spans="1:5">
      <c r="A266" s="119"/>
      <c r="B266" s="119"/>
      <c r="C266" s="119"/>
      <c r="D266" s="119"/>
      <c r="E266" s="97"/>
    </row>
    <row r="267" ht="21.95" customHeight="1" spans="1:5">
      <c r="A267" s="119" t="s">
        <v>66</v>
      </c>
      <c r="B267" s="119"/>
      <c r="C267" s="119"/>
      <c r="D267" s="119"/>
      <c r="E267" s="97"/>
    </row>
    <row r="268" ht="6" customHeight="1" spans="1:5">
      <c r="A268" s="106"/>
      <c r="B268" s="117"/>
      <c r="C268" s="106"/>
      <c r="D268" s="117"/>
      <c r="E268" s="97"/>
    </row>
    <row r="269" ht="20.1" customHeight="1" spans="1:5">
      <c r="A269" s="106" t="s">
        <v>390</v>
      </c>
      <c r="B269" s="119" t="s">
        <v>68</v>
      </c>
      <c r="C269" s="106" t="s">
        <v>391</v>
      </c>
      <c r="D269" s="244">
        <v>5823</v>
      </c>
      <c r="E269" s="97"/>
    </row>
    <row r="270" ht="20.1" customHeight="1" spans="1:5">
      <c r="A270" s="106" t="s">
        <v>392</v>
      </c>
      <c r="B270" s="119" t="s">
        <v>71</v>
      </c>
      <c r="C270" s="106" t="s">
        <v>393</v>
      </c>
      <c r="D270" s="236">
        <v>60</v>
      </c>
      <c r="E270" s="97"/>
    </row>
    <row r="271" ht="20.1" customHeight="1" spans="1:5">
      <c r="A271" s="106" t="s">
        <v>394</v>
      </c>
      <c r="B271" s="107" t="s">
        <v>74</v>
      </c>
      <c r="C271" s="106" t="s">
        <v>395</v>
      </c>
      <c r="D271" s="131">
        <v>0.1</v>
      </c>
      <c r="E271" s="97"/>
    </row>
    <row r="272" ht="20.1" customHeight="1" spans="1:5">
      <c r="A272" s="106" t="s">
        <v>396</v>
      </c>
      <c r="B272" s="119" t="s">
        <v>77</v>
      </c>
      <c r="C272" s="106" t="s">
        <v>397</v>
      </c>
      <c r="D272" s="152">
        <v>12</v>
      </c>
      <c r="E272" s="97"/>
    </row>
    <row r="273" ht="20.1" customHeight="1" spans="1:5">
      <c r="A273" s="133" t="s">
        <v>79</v>
      </c>
      <c r="B273" s="133"/>
      <c r="C273" s="133"/>
      <c r="D273" s="237">
        <f>ROUND((D269/D270)-((D269*D271)/D270),2)</f>
        <v>87.35</v>
      </c>
      <c r="E273" s="97"/>
    </row>
    <row r="274" ht="6.95" customHeight="1" spans="1:5">
      <c r="A274" s="106"/>
      <c r="B274" s="117"/>
      <c r="C274" s="106"/>
      <c r="D274" s="117"/>
      <c r="E274" s="97"/>
    </row>
    <row r="275" ht="21.95" customHeight="1" spans="1:5">
      <c r="A275" s="117" t="s">
        <v>80</v>
      </c>
      <c r="B275" s="117"/>
      <c r="C275" s="117"/>
      <c r="D275" s="117"/>
      <c r="E275" s="97"/>
    </row>
    <row r="276" ht="8.1" customHeight="1" spans="1:5">
      <c r="A276" s="106"/>
      <c r="B276" s="117"/>
      <c r="C276" s="106"/>
      <c r="D276" s="117"/>
      <c r="E276" s="97"/>
    </row>
    <row r="277" ht="21.95" customHeight="1" spans="1:5">
      <c r="A277" s="106" t="s">
        <v>398</v>
      </c>
      <c r="B277" s="117" t="s">
        <v>82</v>
      </c>
      <c r="C277" s="106" t="s">
        <v>399</v>
      </c>
      <c r="D277" s="138">
        <f>D271/D272</f>
        <v>0.00833333333333333</v>
      </c>
      <c r="E277" s="97"/>
    </row>
    <row r="278" ht="21.95" customHeight="1" spans="1:5">
      <c r="A278" s="106" t="s">
        <v>400</v>
      </c>
      <c r="B278" s="117" t="s">
        <v>85</v>
      </c>
      <c r="C278" s="106" t="s">
        <v>401</v>
      </c>
      <c r="D278" s="140">
        <f>ROUND(D269*D277,2)</f>
        <v>48.53</v>
      </c>
      <c r="E278" s="97"/>
    </row>
    <row r="279" s="227" customFormat="1" ht="21.95" customHeight="1" spans="1:5">
      <c r="A279" s="133" t="s">
        <v>87</v>
      </c>
      <c r="B279" s="133"/>
      <c r="C279" s="133"/>
      <c r="D279" s="240">
        <f>SUM(D273+D278)*D265</f>
        <v>135.88</v>
      </c>
      <c r="E279" s="241"/>
    </row>
    <row r="280" ht="6" customHeight="1" spans="1:11">
      <c r="A280" s="146"/>
      <c r="B280" s="164"/>
      <c r="C280" s="106"/>
      <c r="D280" s="245"/>
      <c r="E280" s="177"/>
      <c r="F280" s="246"/>
      <c r="G280" s="246"/>
      <c r="H280" s="246"/>
      <c r="I280" s="246"/>
      <c r="J280" s="246"/>
      <c r="K280" s="246"/>
    </row>
    <row r="281" ht="24.95" customHeight="1" spans="1:5">
      <c r="A281" s="232" t="s">
        <v>402</v>
      </c>
      <c r="B281" s="232"/>
      <c r="C281" s="232"/>
      <c r="D281" s="232"/>
      <c r="E281" s="97"/>
    </row>
    <row r="282" s="228" customFormat="1" ht="21.95" customHeight="1" spans="1:5">
      <c r="A282" s="233" t="s">
        <v>48</v>
      </c>
      <c r="B282" s="233"/>
      <c r="C282" s="233"/>
      <c r="D282" s="234">
        <v>1</v>
      </c>
      <c r="E282" s="247"/>
    </row>
    <row r="283" s="228" customFormat="1" ht="6.15" customHeight="1" spans="1:5">
      <c r="A283" s="119"/>
      <c r="B283" s="119"/>
      <c r="C283" s="119"/>
      <c r="D283" s="119"/>
      <c r="E283" s="247"/>
    </row>
    <row r="284" s="228" customFormat="1" ht="21.95" customHeight="1" spans="1:5">
      <c r="A284" s="119" t="s">
        <v>66</v>
      </c>
      <c r="B284" s="119"/>
      <c r="C284" s="119"/>
      <c r="D284" s="119"/>
      <c r="E284" s="247"/>
    </row>
    <row r="285" s="228" customFormat="1" ht="6" customHeight="1" spans="1:5">
      <c r="A285" s="106"/>
      <c r="B285" s="117"/>
      <c r="C285" s="106"/>
      <c r="D285" s="117"/>
      <c r="E285" s="247"/>
    </row>
    <row r="286" s="228" customFormat="1" ht="20.1" customHeight="1" spans="1:5">
      <c r="A286" s="106" t="s">
        <v>403</v>
      </c>
      <c r="B286" s="119" t="s">
        <v>68</v>
      </c>
      <c r="C286" s="106" t="s">
        <v>404</v>
      </c>
      <c r="D286" s="244">
        <v>431.55</v>
      </c>
      <c r="E286" s="247"/>
    </row>
    <row r="287" s="228" customFormat="1" ht="20.1" customHeight="1" spans="1:5">
      <c r="A287" s="106" t="s">
        <v>405</v>
      </c>
      <c r="B287" s="119" t="s">
        <v>71</v>
      </c>
      <c r="C287" s="106" t="s">
        <v>406</v>
      </c>
      <c r="D287" s="248">
        <f>12*1</f>
        <v>12</v>
      </c>
      <c r="E287" s="247"/>
    </row>
    <row r="288" s="228" customFormat="1" ht="20.1" customHeight="1" spans="1:5">
      <c r="A288" s="106" t="s">
        <v>407</v>
      </c>
      <c r="B288" s="107" t="s">
        <v>74</v>
      </c>
      <c r="C288" s="106" t="s">
        <v>408</v>
      </c>
      <c r="D288" s="131">
        <v>0.1</v>
      </c>
      <c r="E288" s="247"/>
    </row>
    <row r="289" s="228" customFormat="1" ht="20.1" customHeight="1" spans="1:5">
      <c r="A289" s="106" t="s">
        <v>409</v>
      </c>
      <c r="B289" s="119" t="s">
        <v>77</v>
      </c>
      <c r="C289" s="106" t="s">
        <v>410</v>
      </c>
      <c r="D289" s="152">
        <v>12</v>
      </c>
      <c r="E289" s="247"/>
    </row>
    <row r="290" s="228" customFormat="1" ht="20.1" customHeight="1" spans="1:5">
      <c r="A290" s="133" t="s">
        <v>79</v>
      </c>
      <c r="B290" s="133"/>
      <c r="C290" s="133"/>
      <c r="D290" s="237">
        <f>ROUND((D286/D287)-((D286*D288)/D287),2)</f>
        <v>32.37</v>
      </c>
      <c r="E290" s="247"/>
    </row>
    <row r="291" s="228" customFormat="1" ht="6.95" customHeight="1" spans="1:5">
      <c r="A291" s="106"/>
      <c r="B291" s="117"/>
      <c r="C291" s="106"/>
      <c r="D291" s="117"/>
      <c r="E291" s="247"/>
    </row>
    <row r="292" s="228" customFormat="1" ht="21.95" customHeight="1" spans="1:5">
      <c r="A292" s="117" t="s">
        <v>80</v>
      </c>
      <c r="B292" s="117"/>
      <c r="C292" s="117"/>
      <c r="D292" s="117"/>
      <c r="E292" s="247"/>
    </row>
    <row r="293" s="228" customFormat="1" ht="8.1" customHeight="1" spans="1:5">
      <c r="A293" s="106"/>
      <c r="B293" s="117"/>
      <c r="C293" s="106"/>
      <c r="D293" s="117"/>
      <c r="E293" s="247"/>
    </row>
    <row r="294" s="228" customFormat="1" ht="21.95" customHeight="1" spans="1:5">
      <c r="A294" s="106" t="s">
        <v>411</v>
      </c>
      <c r="B294" s="117" t="s">
        <v>82</v>
      </c>
      <c r="C294" s="106" t="s">
        <v>412</v>
      </c>
      <c r="D294" s="138">
        <f>D288/D289</f>
        <v>0.00833333333333333</v>
      </c>
      <c r="E294" s="247"/>
    </row>
    <row r="295" s="228" customFormat="1" ht="21.95" customHeight="1" spans="1:5">
      <c r="A295" s="106" t="s">
        <v>413</v>
      </c>
      <c r="B295" s="117" t="s">
        <v>85</v>
      </c>
      <c r="C295" s="106" t="s">
        <v>414</v>
      </c>
      <c r="D295" s="140">
        <f>ROUND(D286*D294,2)</f>
        <v>3.6</v>
      </c>
      <c r="E295" s="247"/>
    </row>
    <row r="296" s="228" customFormat="1" ht="21.95" customHeight="1" spans="1:5">
      <c r="A296" s="133" t="s">
        <v>87</v>
      </c>
      <c r="B296" s="133"/>
      <c r="C296" s="133"/>
      <c r="D296" s="240">
        <f>SUM(D290+D295)*D282</f>
        <v>35.97</v>
      </c>
      <c r="E296" s="247"/>
    </row>
    <row r="297" s="228" customFormat="1" ht="4" customHeight="1" spans="1:11">
      <c r="A297" s="146"/>
      <c r="B297" s="164"/>
      <c r="C297" s="106"/>
      <c r="D297" s="245"/>
      <c r="E297" s="249"/>
      <c r="F297" s="250"/>
      <c r="G297" s="250"/>
      <c r="H297" s="250"/>
      <c r="I297" s="250"/>
      <c r="J297" s="250"/>
      <c r="K297" s="250"/>
    </row>
    <row r="298" ht="24.95" customHeight="1" spans="1:5">
      <c r="A298" s="232" t="s">
        <v>415</v>
      </c>
      <c r="B298" s="232"/>
      <c r="C298" s="232"/>
      <c r="D298" s="232"/>
      <c r="E298" s="97"/>
    </row>
    <row r="299" s="228" customFormat="1" ht="21.95" customHeight="1" spans="1:5">
      <c r="A299" s="233" t="s">
        <v>48</v>
      </c>
      <c r="B299" s="233"/>
      <c r="C299" s="233"/>
      <c r="D299" s="234">
        <v>1</v>
      </c>
      <c r="E299" s="247"/>
    </row>
    <row r="300" s="228" customFormat="1" ht="6.15" customHeight="1" spans="1:5">
      <c r="A300" s="119"/>
      <c r="B300" s="119"/>
      <c r="C300" s="119"/>
      <c r="D300" s="119"/>
      <c r="E300" s="247"/>
    </row>
    <row r="301" s="228" customFormat="1" ht="21.95" customHeight="1" spans="1:5">
      <c r="A301" s="119" t="s">
        <v>66</v>
      </c>
      <c r="B301" s="119"/>
      <c r="C301" s="119"/>
      <c r="D301" s="119"/>
      <c r="E301" s="247"/>
    </row>
    <row r="302" s="228" customFormat="1" ht="6" customHeight="1" spans="1:5">
      <c r="A302" s="106"/>
      <c r="B302" s="117"/>
      <c r="C302" s="106"/>
      <c r="D302" s="117"/>
      <c r="E302" s="247"/>
    </row>
    <row r="303" s="228" customFormat="1" ht="20.1" customHeight="1" spans="1:5">
      <c r="A303" s="106" t="s">
        <v>416</v>
      </c>
      <c r="B303" s="119" t="s">
        <v>68</v>
      </c>
      <c r="C303" s="106" t="s">
        <v>417</v>
      </c>
      <c r="D303" s="244">
        <v>766.67</v>
      </c>
      <c r="E303" s="247"/>
    </row>
    <row r="304" s="228" customFormat="1" ht="20.1" customHeight="1" spans="1:5">
      <c r="A304" s="106" t="s">
        <v>418</v>
      </c>
      <c r="B304" s="119" t="s">
        <v>71</v>
      </c>
      <c r="C304" s="106" t="s">
        <v>419</v>
      </c>
      <c r="D304" s="236">
        <f>12*4</f>
        <v>48</v>
      </c>
      <c r="E304" s="247"/>
    </row>
    <row r="305" s="228" customFormat="1" ht="20.1" customHeight="1" spans="1:5">
      <c r="A305" s="106" t="s">
        <v>420</v>
      </c>
      <c r="B305" s="107" t="s">
        <v>74</v>
      </c>
      <c r="C305" s="106" t="s">
        <v>421</v>
      </c>
      <c r="D305" s="131">
        <v>0.1</v>
      </c>
      <c r="E305" s="247"/>
    </row>
    <row r="306" s="228" customFormat="1" ht="20.1" customHeight="1" spans="1:5">
      <c r="A306" s="106" t="s">
        <v>422</v>
      </c>
      <c r="B306" s="119" t="s">
        <v>77</v>
      </c>
      <c r="C306" s="106" t="s">
        <v>423</v>
      </c>
      <c r="D306" s="152">
        <v>12</v>
      </c>
      <c r="E306" s="247"/>
    </row>
    <row r="307" s="228" customFormat="1" ht="20.1" customHeight="1" spans="1:5">
      <c r="A307" s="133" t="s">
        <v>79</v>
      </c>
      <c r="B307" s="133"/>
      <c r="C307" s="133"/>
      <c r="D307" s="237">
        <f>ROUND((D303/D304)-((D303*D305)/D304),2)</f>
        <v>14.38</v>
      </c>
      <c r="E307" s="247"/>
    </row>
    <row r="308" s="228" customFormat="1" ht="6.95" customHeight="1" spans="1:5">
      <c r="A308" s="106"/>
      <c r="B308" s="117"/>
      <c r="C308" s="106"/>
      <c r="D308" s="117"/>
      <c r="E308" s="247"/>
    </row>
    <row r="309" s="228" customFormat="1" ht="21.95" customHeight="1" spans="1:5">
      <c r="A309" s="117" t="s">
        <v>80</v>
      </c>
      <c r="B309" s="117"/>
      <c r="C309" s="117"/>
      <c r="D309" s="117"/>
      <c r="E309" s="247"/>
    </row>
    <row r="310" s="228" customFormat="1" ht="8.1" customHeight="1" spans="1:5">
      <c r="A310" s="106"/>
      <c r="B310" s="117"/>
      <c r="C310" s="106"/>
      <c r="D310" s="117"/>
      <c r="E310" s="247"/>
    </row>
    <row r="311" s="228" customFormat="1" ht="21.95" customHeight="1" spans="1:5">
      <c r="A311" s="106" t="s">
        <v>424</v>
      </c>
      <c r="B311" s="117" t="s">
        <v>82</v>
      </c>
      <c r="C311" s="106" t="s">
        <v>425</v>
      </c>
      <c r="D311" s="138">
        <f>D305/D306</f>
        <v>0.00833333333333333</v>
      </c>
      <c r="E311" s="247"/>
    </row>
    <row r="312" s="228" customFormat="1" ht="21.95" customHeight="1" spans="1:5">
      <c r="A312" s="106" t="s">
        <v>426</v>
      </c>
      <c r="B312" s="117" t="s">
        <v>85</v>
      </c>
      <c r="C312" s="106" t="s">
        <v>427</v>
      </c>
      <c r="D312" s="140">
        <f>ROUND(D303*D311,2)</f>
        <v>6.39</v>
      </c>
      <c r="E312" s="247"/>
    </row>
    <row r="313" s="228" customFormat="1" ht="21.95" customHeight="1" spans="1:5">
      <c r="A313" s="133" t="s">
        <v>87</v>
      </c>
      <c r="B313" s="133"/>
      <c r="C313" s="133"/>
      <c r="D313" s="240">
        <f>SUM(D307+D312)*D299</f>
        <v>20.77</v>
      </c>
      <c r="E313" s="247"/>
    </row>
    <row r="314" s="228" customFormat="1" ht="6" customHeight="1" spans="1:11">
      <c r="A314" s="146"/>
      <c r="B314" s="164"/>
      <c r="C314" s="106"/>
      <c r="D314" s="245"/>
      <c r="E314" s="249"/>
      <c r="F314" s="250"/>
      <c r="G314" s="250"/>
      <c r="H314" s="250"/>
      <c r="I314" s="250"/>
      <c r="J314" s="250"/>
      <c r="K314" s="250"/>
    </row>
    <row r="315" ht="24.95" customHeight="1" spans="1:5">
      <c r="A315" s="232" t="s">
        <v>428</v>
      </c>
      <c r="B315" s="232"/>
      <c r="C315" s="232"/>
      <c r="D315" s="232"/>
      <c r="E315" s="97"/>
    </row>
    <row r="316" s="228" customFormat="1" ht="21.95" customHeight="1" spans="1:5">
      <c r="A316" s="233" t="s">
        <v>48</v>
      </c>
      <c r="B316" s="233"/>
      <c r="C316" s="233"/>
      <c r="D316" s="234">
        <v>1</v>
      </c>
      <c r="E316" s="247"/>
    </row>
    <row r="317" s="228" customFormat="1" ht="6.15" customHeight="1" spans="1:5">
      <c r="A317" s="119"/>
      <c r="B317" s="119"/>
      <c r="C317" s="119"/>
      <c r="D317" s="119"/>
      <c r="E317" s="247"/>
    </row>
    <row r="318" s="228" customFormat="1" ht="21.95" customHeight="1" spans="1:5">
      <c r="A318" s="119" t="s">
        <v>66</v>
      </c>
      <c r="B318" s="119"/>
      <c r="C318" s="119"/>
      <c r="D318" s="119"/>
      <c r="E318" s="247"/>
    </row>
    <row r="319" s="228" customFormat="1" ht="6" customHeight="1" spans="1:5">
      <c r="A319" s="106"/>
      <c r="B319" s="117"/>
      <c r="C319" s="106"/>
      <c r="D319" s="117"/>
      <c r="E319" s="247"/>
    </row>
    <row r="320" s="228" customFormat="1" ht="20.1" customHeight="1" spans="1:5">
      <c r="A320" s="106" t="s">
        <v>429</v>
      </c>
      <c r="B320" s="119" t="s">
        <v>68</v>
      </c>
      <c r="C320" s="106" t="s">
        <v>430</v>
      </c>
      <c r="D320" s="244">
        <v>14.07</v>
      </c>
      <c r="E320" s="247"/>
    </row>
    <row r="321" s="228" customFormat="1" ht="20.1" customHeight="1" spans="1:5">
      <c r="A321" s="106" t="s">
        <v>431</v>
      </c>
      <c r="B321" s="119" t="s">
        <v>71</v>
      </c>
      <c r="C321" s="106" t="s">
        <v>432</v>
      </c>
      <c r="D321" s="236">
        <f>12*1</f>
        <v>12</v>
      </c>
      <c r="E321" s="247"/>
    </row>
    <row r="322" s="228" customFormat="1" ht="20.1" customHeight="1" spans="1:5">
      <c r="A322" s="106" t="s">
        <v>433</v>
      </c>
      <c r="B322" s="107" t="s">
        <v>74</v>
      </c>
      <c r="C322" s="106" t="s">
        <v>434</v>
      </c>
      <c r="D322" s="131">
        <v>0.1</v>
      </c>
      <c r="E322" s="247"/>
    </row>
    <row r="323" s="228" customFormat="1" ht="20.1" customHeight="1" spans="1:5">
      <c r="A323" s="106" t="s">
        <v>435</v>
      </c>
      <c r="B323" s="119" t="s">
        <v>77</v>
      </c>
      <c r="C323" s="106" t="s">
        <v>436</v>
      </c>
      <c r="D323" s="152">
        <v>12</v>
      </c>
      <c r="E323" s="247"/>
    </row>
    <row r="324" s="228" customFormat="1" ht="20.1" customHeight="1" spans="1:5">
      <c r="A324" s="133" t="s">
        <v>79</v>
      </c>
      <c r="B324" s="133"/>
      <c r="C324" s="133"/>
      <c r="D324" s="237">
        <f>ROUND((D320/D321)-((D320*D322)/D321),2)</f>
        <v>1.06</v>
      </c>
      <c r="E324" s="247"/>
    </row>
    <row r="325" s="228" customFormat="1" ht="6.95" customHeight="1" spans="1:5">
      <c r="A325" s="106"/>
      <c r="B325" s="117"/>
      <c r="C325" s="106"/>
      <c r="D325" s="117"/>
      <c r="E325" s="247"/>
    </row>
    <row r="326" s="228" customFormat="1" ht="21.95" customHeight="1" spans="1:5">
      <c r="A326" s="117" t="s">
        <v>80</v>
      </c>
      <c r="B326" s="117"/>
      <c r="C326" s="117"/>
      <c r="D326" s="117"/>
      <c r="E326" s="247"/>
    </row>
    <row r="327" s="228" customFormat="1" ht="8.1" customHeight="1" spans="1:5">
      <c r="A327" s="106"/>
      <c r="B327" s="117"/>
      <c r="C327" s="106"/>
      <c r="D327" s="117"/>
      <c r="E327" s="247"/>
    </row>
    <row r="328" s="228" customFormat="1" ht="21.95" customHeight="1" spans="1:5">
      <c r="A328" s="106" t="s">
        <v>437</v>
      </c>
      <c r="B328" s="117" t="s">
        <v>82</v>
      </c>
      <c r="C328" s="106" t="s">
        <v>438</v>
      </c>
      <c r="D328" s="138">
        <f>D322/D321</f>
        <v>0.00833333333333333</v>
      </c>
      <c r="E328" s="247"/>
    </row>
    <row r="329" s="228" customFormat="1" ht="21.95" customHeight="1" spans="1:5">
      <c r="A329" s="106" t="s">
        <v>439</v>
      </c>
      <c r="B329" s="117" t="s">
        <v>85</v>
      </c>
      <c r="C329" s="106" t="s">
        <v>440</v>
      </c>
      <c r="D329" s="140">
        <f>ROUND(D320*D328,2)</f>
        <v>0.12</v>
      </c>
      <c r="E329" s="247"/>
    </row>
    <row r="330" s="228" customFormat="1" ht="21.95" customHeight="1" spans="1:5">
      <c r="A330" s="133" t="s">
        <v>87</v>
      </c>
      <c r="B330" s="133"/>
      <c r="C330" s="133"/>
      <c r="D330" s="240">
        <f>SUM(D324+D329)*D316</f>
        <v>1.18</v>
      </c>
      <c r="E330" s="247"/>
    </row>
    <row r="331" s="228" customFormat="1" ht="7" customHeight="1" spans="1:11">
      <c r="A331" s="146"/>
      <c r="B331" s="164"/>
      <c r="C331" s="106"/>
      <c r="D331" s="245"/>
      <c r="E331" s="249"/>
      <c r="F331" s="250"/>
      <c r="G331" s="250"/>
      <c r="H331" s="250"/>
      <c r="I331" s="250"/>
      <c r="J331" s="250"/>
      <c r="K331" s="250"/>
    </row>
    <row r="332" ht="24.95" customHeight="1" spans="1:5">
      <c r="A332" s="232" t="s">
        <v>441</v>
      </c>
      <c r="B332" s="232"/>
      <c r="C332" s="232"/>
      <c r="D332" s="232"/>
      <c r="E332" s="97"/>
    </row>
    <row r="333" s="228" customFormat="1" ht="21.95" customHeight="1" spans="1:5">
      <c r="A333" s="233" t="s">
        <v>48</v>
      </c>
      <c r="B333" s="233"/>
      <c r="C333" s="233"/>
      <c r="D333" s="234">
        <v>1</v>
      </c>
      <c r="E333" s="247"/>
    </row>
    <row r="334" s="228" customFormat="1" ht="6.15" customHeight="1" spans="1:5">
      <c r="A334" s="119"/>
      <c r="B334" s="119"/>
      <c r="C334" s="119"/>
      <c r="D334" s="119"/>
      <c r="E334" s="247"/>
    </row>
    <row r="335" s="228" customFormat="1" ht="21.95" customHeight="1" spans="1:5">
      <c r="A335" s="119" t="s">
        <v>66</v>
      </c>
      <c r="B335" s="119"/>
      <c r="C335" s="119"/>
      <c r="D335" s="119"/>
      <c r="E335" s="247"/>
    </row>
    <row r="336" s="228" customFormat="1" ht="6" customHeight="1" spans="1:5">
      <c r="A336" s="106"/>
      <c r="B336" s="117"/>
      <c r="C336" s="106"/>
      <c r="D336" s="117"/>
      <c r="E336" s="247"/>
    </row>
    <row r="337" s="228" customFormat="1" ht="20.1" customHeight="1" spans="1:5">
      <c r="A337" s="106" t="s">
        <v>442</v>
      </c>
      <c r="B337" s="119" t="s">
        <v>68</v>
      </c>
      <c r="C337" s="106" t="s">
        <v>443</v>
      </c>
      <c r="D337" s="244">
        <v>371</v>
      </c>
      <c r="E337" s="247"/>
    </row>
    <row r="338" s="228" customFormat="1" ht="20.1" customHeight="1" spans="1:5">
      <c r="A338" s="106" t="s">
        <v>444</v>
      </c>
      <c r="B338" s="119" t="s">
        <v>71</v>
      </c>
      <c r="C338" s="106" t="s">
        <v>445</v>
      </c>
      <c r="D338" s="236">
        <f>12*5</f>
        <v>60</v>
      </c>
      <c r="E338" s="247"/>
    </row>
    <row r="339" s="228" customFormat="1" ht="20.1" customHeight="1" spans="1:5">
      <c r="A339" s="106" t="s">
        <v>446</v>
      </c>
      <c r="B339" s="107" t="s">
        <v>74</v>
      </c>
      <c r="C339" s="106" t="s">
        <v>447</v>
      </c>
      <c r="D339" s="131">
        <v>0.1</v>
      </c>
      <c r="E339" s="247"/>
    </row>
    <row r="340" s="228" customFormat="1" ht="20.1" customHeight="1" spans="1:5">
      <c r="A340" s="106" t="s">
        <v>448</v>
      </c>
      <c r="B340" s="119" t="s">
        <v>77</v>
      </c>
      <c r="C340" s="106" t="s">
        <v>449</v>
      </c>
      <c r="D340" s="152">
        <v>12</v>
      </c>
      <c r="E340" s="247"/>
    </row>
    <row r="341" s="228" customFormat="1" ht="20.1" customHeight="1" spans="1:5">
      <c r="A341" s="133" t="s">
        <v>79</v>
      </c>
      <c r="B341" s="133"/>
      <c r="C341" s="133"/>
      <c r="D341" s="237">
        <f>ROUND((D337/D338)-((D337*D339)/D338),2)</f>
        <v>5.57</v>
      </c>
      <c r="E341" s="247"/>
    </row>
    <row r="342" s="228" customFormat="1" ht="6.95" customHeight="1" spans="1:5">
      <c r="A342" s="106"/>
      <c r="B342" s="117"/>
      <c r="C342" s="106"/>
      <c r="D342" s="117"/>
      <c r="E342" s="247"/>
    </row>
    <row r="343" s="228" customFormat="1" ht="21.95" customHeight="1" spans="1:5">
      <c r="A343" s="117" t="s">
        <v>80</v>
      </c>
      <c r="B343" s="117"/>
      <c r="C343" s="117"/>
      <c r="D343" s="117"/>
      <c r="E343" s="247"/>
    </row>
    <row r="344" s="228" customFormat="1" ht="8.1" customHeight="1" spans="1:5">
      <c r="A344" s="106"/>
      <c r="B344" s="117"/>
      <c r="C344" s="106"/>
      <c r="D344" s="117"/>
      <c r="E344" s="247"/>
    </row>
    <row r="345" s="228" customFormat="1" ht="21.95" customHeight="1" spans="1:5">
      <c r="A345" s="106" t="s">
        <v>450</v>
      </c>
      <c r="B345" s="117" t="s">
        <v>82</v>
      </c>
      <c r="C345" s="106" t="s">
        <v>451</v>
      </c>
      <c r="D345" s="138">
        <f>D339/D340</f>
        <v>0.00833333333333333</v>
      </c>
      <c r="E345" s="247"/>
    </row>
    <row r="346" s="228" customFormat="1" ht="21.95" customHeight="1" spans="1:5">
      <c r="A346" s="106" t="s">
        <v>452</v>
      </c>
      <c r="B346" s="117" t="s">
        <v>85</v>
      </c>
      <c r="C346" s="106" t="s">
        <v>453</v>
      </c>
      <c r="D346" s="140">
        <f>ROUND(D337*D345,2)</f>
        <v>3.09</v>
      </c>
      <c r="E346" s="247"/>
    </row>
    <row r="347" s="228" customFormat="1" ht="21.95" customHeight="1" spans="1:5">
      <c r="A347" s="133" t="s">
        <v>87</v>
      </c>
      <c r="B347" s="133"/>
      <c r="C347" s="133"/>
      <c r="D347" s="240">
        <f>SUM(D341+D346)*D333</f>
        <v>8.66</v>
      </c>
      <c r="E347" s="247"/>
    </row>
    <row r="348" s="228" customFormat="1" ht="7" customHeight="1" spans="1:11">
      <c r="A348" s="146"/>
      <c r="B348" s="164"/>
      <c r="C348" s="106"/>
      <c r="D348" s="245"/>
      <c r="E348" s="249"/>
      <c r="F348" s="250"/>
      <c r="G348" s="250"/>
      <c r="H348" s="250"/>
      <c r="I348" s="250"/>
      <c r="J348" s="250"/>
      <c r="K348" s="250"/>
    </row>
    <row r="349" ht="24.95" customHeight="1" spans="1:5">
      <c r="A349" s="232" t="s">
        <v>454</v>
      </c>
      <c r="B349" s="232"/>
      <c r="C349" s="232"/>
      <c r="D349" s="232"/>
      <c r="E349" s="97"/>
    </row>
    <row r="350" s="228" customFormat="1" ht="21.95" customHeight="1" spans="1:5">
      <c r="A350" s="233" t="s">
        <v>48</v>
      </c>
      <c r="B350" s="233"/>
      <c r="C350" s="233"/>
      <c r="D350" s="234">
        <v>1</v>
      </c>
      <c r="E350" s="247"/>
    </row>
    <row r="351" s="228" customFormat="1" ht="6.15" customHeight="1" spans="1:5">
      <c r="A351" s="119"/>
      <c r="B351" s="119"/>
      <c r="C351" s="119"/>
      <c r="D351" s="119"/>
      <c r="E351" s="247"/>
    </row>
    <row r="352" s="228" customFormat="1" ht="21.95" customHeight="1" spans="1:5">
      <c r="A352" s="119" t="s">
        <v>66</v>
      </c>
      <c r="B352" s="119"/>
      <c r="C352" s="119"/>
      <c r="D352" s="119"/>
      <c r="E352" s="247"/>
    </row>
    <row r="353" s="228" customFormat="1" ht="6" customHeight="1" spans="1:5">
      <c r="A353" s="106"/>
      <c r="B353" s="117"/>
      <c r="C353" s="106"/>
      <c r="D353" s="117"/>
      <c r="E353" s="247"/>
    </row>
    <row r="354" s="228" customFormat="1" ht="20.1" customHeight="1" spans="1:5">
      <c r="A354" s="106" t="s">
        <v>455</v>
      </c>
      <c r="B354" s="119" t="s">
        <v>68</v>
      </c>
      <c r="C354" s="106" t="s">
        <v>456</v>
      </c>
      <c r="D354" s="244">
        <v>246.42</v>
      </c>
      <c r="E354" s="247"/>
    </row>
    <row r="355" s="228" customFormat="1" ht="20.1" customHeight="1" spans="1:5">
      <c r="A355" s="106" t="s">
        <v>457</v>
      </c>
      <c r="B355" s="119" t="s">
        <v>71</v>
      </c>
      <c r="C355" s="106" t="s">
        <v>458</v>
      </c>
      <c r="D355" s="236">
        <f>12*5</f>
        <v>60</v>
      </c>
      <c r="E355" s="247"/>
    </row>
    <row r="356" s="228" customFormat="1" ht="20.1" customHeight="1" spans="1:5">
      <c r="A356" s="106" t="s">
        <v>459</v>
      </c>
      <c r="B356" s="107" t="s">
        <v>74</v>
      </c>
      <c r="C356" s="106" t="s">
        <v>460</v>
      </c>
      <c r="D356" s="131">
        <v>0.1</v>
      </c>
      <c r="E356" s="247"/>
    </row>
    <row r="357" s="228" customFormat="1" ht="20.1" customHeight="1" spans="1:5">
      <c r="A357" s="106" t="s">
        <v>461</v>
      </c>
      <c r="B357" s="119" t="s">
        <v>77</v>
      </c>
      <c r="C357" s="106" t="s">
        <v>462</v>
      </c>
      <c r="D357" s="152">
        <v>12</v>
      </c>
      <c r="E357" s="247"/>
    </row>
    <row r="358" s="228" customFormat="1" ht="20.1" customHeight="1" spans="1:5">
      <c r="A358" s="133" t="s">
        <v>79</v>
      </c>
      <c r="B358" s="133"/>
      <c r="C358" s="133"/>
      <c r="D358" s="237">
        <f>ROUND((D354/D355)-((D354*D356)/D355),2)</f>
        <v>3.7</v>
      </c>
      <c r="E358" s="247"/>
    </row>
    <row r="359" s="228" customFormat="1" ht="6.95" customHeight="1" spans="1:5">
      <c r="A359" s="106"/>
      <c r="B359" s="117"/>
      <c r="C359" s="106"/>
      <c r="D359" s="117"/>
      <c r="E359" s="247"/>
    </row>
    <row r="360" s="228" customFormat="1" ht="21.95" customHeight="1" spans="1:5">
      <c r="A360" s="117" t="s">
        <v>80</v>
      </c>
      <c r="B360" s="117"/>
      <c r="C360" s="117"/>
      <c r="D360" s="117"/>
      <c r="E360" s="247"/>
    </row>
    <row r="361" s="228" customFormat="1" ht="8.1" customHeight="1" spans="1:5">
      <c r="A361" s="106"/>
      <c r="B361" s="117"/>
      <c r="C361" s="106"/>
      <c r="D361" s="117"/>
      <c r="E361" s="247"/>
    </row>
    <row r="362" s="228" customFormat="1" ht="21.95" customHeight="1" spans="1:5">
      <c r="A362" s="106" t="s">
        <v>463</v>
      </c>
      <c r="B362" s="117" t="s">
        <v>82</v>
      </c>
      <c r="C362" s="106" t="s">
        <v>464</v>
      </c>
      <c r="D362" s="138">
        <f>D356/D357</f>
        <v>0.00833333333333333</v>
      </c>
      <c r="E362" s="247"/>
    </row>
    <row r="363" s="228" customFormat="1" ht="21.95" customHeight="1" spans="1:5">
      <c r="A363" s="106" t="s">
        <v>465</v>
      </c>
      <c r="B363" s="117" t="s">
        <v>85</v>
      </c>
      <c r="C363" s="106" t="s">
        <v>466</v>
      </c>
      <c r="D363" s="140">
        <f>ROUND(D354*D362,2)</f>
        <v>2.05</v>
      </c>
      <c r="E363" s="247"/>
    </row>
    <row r="364" s="228" customFormat="1" ht="21.95" customHeight="1" spans="1:5">
      <c r="A364" s="133" t="s">
        <v>87</v>
      </c>
      <c r="B364" s="133"/>
      <c r="C364" s="133"/>
      <c r="D364" s="240">
        <f>SUM(D358+D363)*D350</f>
        <v>5.75</v>
      </c>
      <c r="E364" s="247"/>
    </row>
    <row r="365" s="228" customFormat="1" ht="6.15" customHeight="1" spans="1:11">
      <c r="A365" s="146"/>
      <c r="B365" s="164"/>
      <c r="C365" s="106"/>
      <c r="D365" s="245"/>
      <c r="E365" s="249"/>
      <c r="F365" s="250"/>
      <c r="G365" s="250"/>
      <c r="H365" s="250"/>
      <c r="I365" s="250"/>
      <c r="J365" s="250"/>
      <c r="K365" s="250"/>
    </row>
    <row r="366" customFormat="1" ht="24.95" customHeight="1" spans="1:11">
      <c r="A366" s="232" t="s">
        <v>467</v>
      </c>
      <c r="B366" s="232"/>
      <c r="C366" s="232"/>
      <c r="D366" s="232"/>
      <c r="E366" s="177"/>
      <c r="F366" s="246"/>
      <c r="G366" s="246"/>
      <c r="H366" s="246"/>
      <c r="I366" s="246"/>
      <c r="J366" s="246"/>
      <c r="K366" s="246"/>
    </row>
    <row r="367" customFormat="1" ht="24.95" customHeight="1" spans="1:11">
      <c r="A367" s="233" t="s">
        <v>48</v>
      </c>
      <c r="B367" s="233"/>
      <c r="C367" s="233"/>
      <c r="D367" s="234">
        <v>1</v>
      </c>
      <c r="E367" s="177"/>
      <c r="F367" s="246"/>
      <c r="G367" s="246"/>
      <c r="H367" s="246"/>
      <c r="I367" s="246"/>
      <c r="J367" s="246"/>
      <c r="K367" s="246"/>
    </row>
    <row r="368" customFormat="1" ht="6.15" customHeight="1" spans="1:11">
      <c r="A368" s="119"/>
      <c r="B368" s="119"/>
      <c r="C368" s="119"/>
      <c r="D368" s="119"/>
      <c r="E368" s="177"/>
      <c r="F368" s="246"/>
      <c r="G368" s="246"/>
      <c r="H368" s="246"/>
      <c r="I368" s="246"/>
      <c r="J368" s="246"/>
      <c r="K368" s="246"/>
    </row>
    <row r="369" customFormat="1" ht="24.95" customHeight="1" spans="1:11">
      <c r="A369" s="119" t="s">
        <v>66</v>
      </c>
      <c r="B369" s="119"/>
      <c r="C369" s="119"/>
      <c r="D369" s="119"/>
      <c r="E369" s="177"/>
      <c r="F369" s="246"/>
      <c r="G369" s="246"/>
      <c r="H369" s="246"/>
      <c r="I369" s="246"/>
      <c r="J369" s="246"/>
      <c r="K369" s="246"/>
    </row>
    <row r="370" customFormat="1" ht="6.15" customHeight="1" spans="1:11">
      <c r="A370" s="106"/>
      <c r="B370" s="117"/>
      <c r="C370" s="106"/>
      <c r="D370" s="117"/>
      <c r="E370" s="177"/>
      <c r="F370" s="246"/>
      <c r="G370" s="246"/>
      <c r="H370" s="246"/>
      <c r="I370" s="246"/>
      <c r="J370" s="246"/>
      <c r="K370" s="246"/>
    </row>
    <row r="371" customFormat="1" ht="24.95" customHeight="1" spans="1:11">
      <c r="A371" s="106" t="s">
        <v>468</v>
      </c>
      <c r="B371" s="119" t="s">
        <v>68</v>
      </c>
      <c r="C371" s="106" t="s">
        <v>469</v>
      </c>
      <c r="D371" s="244">
        <v>47.4</v>
      </c>
      <c r="E371" s="177"/>
      <c r="F371" s="246"/>
      <c r="G371" s="246"/>
      <c r="H371" s="246"/>
      <c r="I371" s="246"/>
      <c r="J371" s="246"/>
      <c r="K371" s="246"/>
    </row>
    <row r="372" customFormat="1" ht="24.95" customHeight="1" spans="1:11">
      <c r="A372" s="106" t="s">
        <v>470</v>
      </c>
      <c r="B372" s="119" t="s">
        <v>71</v>
      </c>
      <c r="C372" s="106" t="s">
        <v>471</v>
      </c>
      <c r="D372" s="236">
        <f>12*1</f>
        <v>12</v>
      </c>
      <c r="E372" s="177"/>
      <c r="F372" s="246"/>
      <c r="G372" s="246"/>
      <c r="H372" s="246"/>
      <c r="I372" s="246"/>
      <c r="J372" s="246"/>
      <c r="K372" s="246"/>
    </row>
    <row r="373" customFormat="1" ht="24.95" customHeight="1" spans="1:11">
      <c r="A373" s="106" t="s">
        <v>472</v>
      </c>
      <c r="B373" s="107" t="s">
        <v>74</v>
      </c>
      <c r="C373" s="106" t="s">
        <v>473</v>
      </c>
      <c r="D373" s="131">
        <v>0.1</v>
      </c>
      <c r="E373" s="177"/>
      <c r="F373" s="246"/>
      <c r="G373" s="246"/>
      <c r="H373" s="246"/>
      <c r="I373" s="246"/>
      <c r="J373" s="246"/>
      <c r="K373" s="246"/>
    </row>
    <row r="374" customFormat="1" ht="24.95" customHeight="1" spans="1:11">
      <c r="A374" s="106" t="s">
        <v>474</v>
      </c>
      <c r="B374" s="119" t="s">
        <v>77</v>
      </c>
      <c r="C374" s="106" t="s">
        <v>475</v>
      </c>
      <c r="D374" s="152">
        <v>12</v>
      </c>
      <c r="E374" s="177"/>
      <c r="F374" s="246"/>
      <c r="G374" s="246"/>
      <c r="H374" s="246"/>
      <c r="I374" s="246"/>
      <c r="J374" s="246"/>
      <c r="K374" s="246"/>
    </row>
    <row r="375" customFormat="1" ht="24.95" customHeight="1" spans="1:11">
      <c r="A375" s="133" t="s">
        <v>79</v>
      </c>
      <c r="B375" s="133"/>
      <c r="C375" s="133"/>
      <c r="D375" s="237">
        <f>ROUND((D371/D372)-((D371*D373)/D372),2)</f>
        <v>3.56</v>
      </c>
      <c r="E375" s="177"/>
      <c r="F375" s="246"/>
      <c r="G375" s="246"/>
      <c r="H375" s="246"/>
      <c r="I375" s="246"/>
      <c r="J375" s="246"/>
      <c r="K375" s="246"/>
    </row>
    <row r="376" customFormat="1" ht="6.15" customHeight="1" spans="1:11">
      <c r="A376" s="106"/>
      <c r="B376" s="117"/>
      <c r="C376" s="106"/>
      <c r="D376" s="117"/>
      <c r="E376" s="177"/>
      <c r="F376" s="246"/>
      <c r="G376" s="246"/>
      <c r="H376" s="246"/>
      <c r="I376" s="246"/>
      <c r="J376" s="246"/>
      <c r="K376" s="246"/>
    </row>
    <row r="377" customFormat="1" ht="24.95" customHeight="1" spans="1:11">
      <c r="A377" s="117" t="s">
        <v>80</v>
      </c>
      <c r="B377" s="117"/>
      <c r="C377" s="117"/>
      <c r="D377" s="117"/>
      <c r="E377" s="177"/>
      <c r="F377" s="246"/>
      <c r="G377" s="246"/>
      <c r="H377" s="246"/>
      <c r="I377" s="246"/>
      <c r="J377" s="246"/>
      <c r="K377" s="246"/>
    </row>
    <row r="378" customFormat="1" ht="24.95" customHeight="1" spans="1:11">
      <c r="A378" s="106"/>
      <c r="B378" s="117"/>
      <c r="C378" s="106"/>
      <c r="D378" s="117"/>
      <c r="E378" s="177"/>
      <c r="F378" s="246"/>
      <c r="G378" s="246"/>
      <c r="H378" s="246"/>
      <c r="I378" s="246"/>
      <c r="J378" s="246"/>
      <c r="K378" s="246"/>
    </row>
    <row r="379" customFormat="1" ht="24.95" customHeight="1" spans="1:11">
      <c r="A379" s="106" t="s">
        <v>476</v>
      </c>
      <c r="B379" s="117" t="s">
        <v>82</v>
      </c>
      <c r="C379" s="106" t="s">
        <v>477</v>
      </c>
      <c r="D379" s="138">
        <f>D373/D374</f>
        <v>0.00833333333333333</v>
      </c>
      <c r="E379" s="177"/>
      <c r="F379" s="246"/>
      <c r="G379" s="246"/>
      <c r="H379" s="246"/>
      <c r="I379" s="246"/>
      <c r="J379" s="246"/>
      <c r="K379" s="246"/>
    </row>
    <row r="380" customFormat="1" ht="24.95" customHeight="1" spans="1:11">
      <c r="A380" s="106" t="s">
        <v>478</v>
      </c>
      <c r="B380" s="117" t="s">
        <v>85</v>
      </c>
      <c r="C380" s="106" t="s">
        <v>479</v>
      </c>
      <c r="D380" s="140">
        <f>ROUND(D371*D379,2)</f>
        <v>0.4</v>
      </c>
      <c r="E380" s="177"/>
      <c r="F380" s="246"/>
      <c r="G380" s="246"/>
      <c r="H380" s="246"/>
      <c r="I380" s="246"/>
      <c r="J380" s="246"/>
      <c r="K380" s="246"/>
    </row>
    <row r="381" customFormat="1" ht="24.95" customHeight="1" spans="1:11">
      <c r="A381" s="133" t="s">
        <v>87</v>
      </c>
      <c r="B381" s="133"/>
      <c r="C381" s="133"/>
      <c r="D381" s="240">
        <f>SUM(D375+D380)*D367</f>
        <v>3.96</v>
      </c>
      <c r="E381" s="177"/>
      <c r="F381" s="246"/>
      <c r="G381" s="246"/>
      <c r="H381" s="246"/>
      <c r="I381" s="246"/>
      <c r="J381" s="246"/>
      <c r="K381" s="246"/>
    </row>
    <row r="382" customFormat="1" ht="6.15" customHeight="1" spans="1:11">
      <c r="A382" s="206"/>
      <c r="B382" s="218"/>
      <c r="C382" s="208"/>
      <c r="D382" s="251"/>
      <c r="E382" s="177"/>
      <c r="F382" s="246"/>
      <c r="G382" s="246"/>
      <c r="H382" s="246"/>
      <c r="I382" s="246"/>
      <c r="J382" s="246"/>
      <c r="K382" s="246"/>
    </row>
    <row r="383" customFormat="1" ht="24.95" customHeight="1" spans="1:11">
      <c r="A383" s="232" t="s">
        <v>480</v>
      </c>
      <c r="B383" s="232"/>
      <c r="C383" s="232"/>
      <c r="D383" s="232"/>
      <c r="E383" s="177"/>
      <c r="F383" s="246"/>
      <c r="G383" s="246"/>
      <c r="H383" s="246"/>
      <c r="I383" s="246"/>
      <c r="J383" s="246"/>
      <c r="K383" s="246"/>
    </row>
    <row r="384" customFormat="1" ht="24.95" customHeight="1" spans="1:11">
      <c r="A384" s="233" t="s">
        <v>48</v>
      </c>
      <c r="B384" s="233"/>
      <c r="C384" s="233"/>
      <c r="D384" s="234">
        <v>2</v>
      </c>
      <c r="E384" s="177"/>
      <c r="F384" s="246"/>
      <c r="G384" s="246"/>
      <c r="H384" s="246"/>
      <c r="I384" s="246"/>
      <c r="J384" s="246"/>
      <c r="K384" s="246"/>
    </row>
    <row r="385" customFormat="1" ht="6.15" customHeight="1" spans="1:11">
      <c r="A385" s="119"/>
      <c r="B385" s="119"/>
      <c r="C385" s="119"/>
      <c r="D385" s="119"/>
      <c r="E385" s="177"/>
      <c r="F385" s="246"/>
      <c r="G385" s="246"/>
      <c r="H385" s="246"/>
      <c r="I385" s="246"/>
      <c r="J385" s="246"/>
      <c r="K385" s="246"/>
    </row>
    <row r="386" customFormat="1" ht="24.95" customHeight="1" spans="1:11">
      <c r="A386" s="119" t="s">
        <v>66</v>
      </c>
      <c r="B386" s="119"/>
      <c r="C386" s="119"/>
      <c r="D386" s="119"/>
      <c r="E386" s="177"/>
      <c r="F386" s="246"/>
      <c r="G386" s="246"/>
      <c r="H386" s="246"/>
      <c r="I386" s="246"/>
      <c r="J386" s="246"/>
      <c r="K386" s="246"/>
    </row>
    <row r="387" customFormat="1" ht="6.15" customHeight="1" spans="1:11">
      <c r="A387" s="106"/>
      <c r="B387" s="117"/>
      <c r="C387" s="106"/>
      <c r="D387" s="117"/>
      <c r="E387" s="177"/>
      <c r="F387" s="246"/>
      <c r="G387" s="246"/>
      <c r="H387" s="246"/>
      <c r="I387" s="246"/>
      <c r="J387" s="246"/>
      <c r="K387" s="246"/>
    </row>
    <row r="388" customFormat="1" ht="24.95" customHeight="1" spans="1:11">
      <c r="A388" s="106" t="s">
        <v>481</v>
      </c>
      <c r="B388" s="119" t="s">
        <v>68</v>
      </c>
      <c r="C388" s="106" t="s">
        <v>482</v>
      </c>
      <c r="D388" s="244">
        <v>258.07</v>
      </c>
      <c r="E388" s="177"/>
      <c r="F388" s="246"/>
      <c r="G388" s="246"/>
      <c r="H388" s="246"/>
      <c r="I388" s="246"/>
      <c r="J388" s="246"/>
      <c r="K388" s="246"/>
    </row>
    <row r="389" customFormat="1" ht="24.95" customHeight="1" spans="1:11">
      <c r="A389" s="106" t="s">
        <v>483</v>
      </c>
      <c r="B389" s="119" t="s">
        <v>71</v>
      </c>
      <c r="C389" s="106" t="s">
        <v>484</v>
      </c>
      <c r="D389" s="236">
        <f>12*5</f>
        <v>60</v>
      </c>
      <c r="E389" s="177"/>
      <c r="F389" s="246"/>
      <c r="G389" s="246"/>
      <c r="H389" s="246"/>
      <c r="I389" s="246"/>
      <c r="J389" s="246"/>
      <c r="K389" s="246"/>
    </row>
    <row r="390" customFormat="1" ht="24.95" customHeight="1" spans="1:11">
      <c r="A390" s="106" t="s">
        <v>485</v>
      </c>
      <c r="B390" s="107" t="s">
        <v>74</v>
      </c>
      <c r="C390" s="106" t="s">
        <v>486</v>
      </c>
      <c r="D390" s="131">
        <v>0.1</v>
      </c>
      <c r="E390" s="177"/>
      <c r="F390" s="246"/>
      <c r="G390" s="246"/>
      <c r="H390" s="246"/>
      <c r="I390" s="246"/>
      <c r="J390" s="246"/>
      <c r="K390" s="246"/>
    </row>
    <row r="391" customFormat="1" ht="24.95" customHeight="1" spans="1:11">
      <c r="A391" s="106" t="s">
        <v>487</v>
      </c>
      <c r="B391" s="119" t="s">
        <v>77</v>
      </c>
      <c r="C391" s="106" t="s">
        <v>488</v>
      </c>
      <c r="D391" s="152">
        <v>12</v>
      </c>
      <c r="E391" s="177"/>
      <c r="F391" s="246"/>
      <c r="G391" s="246"/>
      <c r="H391" s="246"/>
      <c r="I391" s="246"/>
      <c r="J391" s="246"/>
      <c r="K391" s="246"/>
    </row>
    <row r="392" customFormat="1" ht="24.95" customHeight="1" spans="1:11">
      <c r="A392" s="133" t="s">
        <v>79</v>
      </c>
      <c r="B392" s="133"/>
      <c r="C392" s="133"/>
      <c r="D392" s="237">
        <f>ROUND((D388/D389)-((D388*D390)/D389),2)</f>
        <v>3.87</v>
      </c>
      <c r="E392" s="177"/>
      <c r="F392" s="246"/>
      <c r="G392" s="246"/>
      <c r="H392" s="246"/>
      <c r="I392" s="246"/>
      <c r="J392" s="246"/>
      <c r="K392" s="246"/>
    </row>
    <row r="393" customFormat="1" ht="6.15" customHeight="1" spans="1:11">
      <c r="A393" s="106"/>
      <c r="B393" s="117"/>
      <c r="C393" s="106"/>
      <c r="D393" s="117"/>
      <c r="E393" s="177"/>
      <c r="F393" s="246"/>
      <c r="G393" s="246"/>
      <c r="H393" s="246"/>
      <c r="I393" s="246"/>
      <c r="J393" s="246"/>
      <c r="K393" s="246"/>
    </row>
    <row r="394" customFormat="1" ht="24.95" customHeight="1" spans="1:11">
      <c r="A394" s="117" t="s">
        <v>80</v>
      </c>
      <c r="B394" s="117"/>
      <c r="C394" s="117"/>
      <c r="D394" s="117"/>
      <c r="E394" s="177"/>
      <c r="F394" s="246"/>
      <c r="G394" s="246"/>
      <c r="H394" s="246"/>
      <c r="I394" s="246"/>
      <c r="J394" s="246"/>
      <c r="K394" s="246"/>
    </row>
    <row r="395" customFormat="1" ht="6.15" customHeight="1" spans="1:11">
      <c r="A395" s="106"/>
      <c r="B395" s="117"/>
      <c r="C395" s="106"/>
      <c r="D395" s="117"/>
      <c r="E395" s="177"/>
      <c r="F395" s="246"/>
      <c r="G395" s="246"/>
      <c r="H395" s="246"/>
      <c r="I395" s="246"/>
      <c r="J395" s="246"/>
      <c r="K395" s="246"/>
    </row>
    <row r="396" customFormat="1" ht="24.95" customHeight="1" spans="1:11">
      <c r="A396" s="106" t="s">
        <v>489</v>
      </c>
      <c r="B396" s="117" t="s">
        <v>82</v>
      </c>
      <c r="C396" s="106" t="s">
        <v>490</v>
      </c>
      <c r="D396" s="138">
        <f>D390/D391</f>
        <v>0.00833333333333333</v>
      </c>
      <c r="E396" s="177"/>
      <c r="F396" s="246"/>
      <c r="G396" s="246"/>
      <c r="H396" s="246"/>
      <c r="I396" s="246"/>
      <c r="J396" s="246"/>
      <c r="K396" s="246"/>
    </row>
    <row r="397" customFormat="1" ht="24.95" customHeight="1" spans="1:11">
      <c r="A397" s="106" t="s">
        <v>491</v>
      </c>
      <c r="B397" s="117" t="s">
        <v>85</v>
      </c>
      <c r="C397" s="106" t="s">
        <v>492</v>
      </c>
      <c r="D397" s="140">
        <f>ROUND(D388*D396,2)</f>
        <v>2.15</v>
      </c>
      <c r="E397" s="177"/>
      <c r="F397" s="246"/>
      <c r="G397" s="246"/>
      <c r="H397" s="246"/>
      <c r="I397" s="246"/>
      <c r="J397" s="246"/>
      <c r="K397" s="246"/>
    </row>
    <row r="398" customFormat="1" ht="24.95" customHeight="1" spans="1:11">
      <c r="A398" s="133" t="s">
        <v>87</v>
      </c>
      <c r="B398" s="133"/>
      <c r="C398" s="133"/>
      <c r="D398" s="240">
        <f>SUM(D392+D397)*D384</f>
        <v>12.04</v>
      </c>
      <c r="E398" s="177"/>
      <c r="F398" s="246"/>
      <c r="G398" s="246"/>
      <c r="H398" s="246"/>
      <c r="I398" s="246"/>
      <c r="J398" s="246"/>
      <c r="K398" s="246"/>
    </row>
    <row r="399" customFormat="1" ht="6.15" customHeight="1" spans="1:11">
      <c r="A399" s="206"/>
      <c r="B399" s="218"/>
      <c r="C399" s="208"/>
      <c r="D399" s="251"/>
      <c r="E399" s="177"/>
      <c r="F399" s="246"/>
      <c r="G399" s="246"/>
      <c r="H399" s="246"/>
      <c r="I399" s="246"/>
      <c r="J399" s="246"/>
      <c r="K399" s="246"/>
    </row>
    <row r="400" customFormat="1" ht="24.95" customHeight="1" spans="1:11">
      <c r="A400" s="232" t="s">
        <v>493</v>
      </c>
      <c r="B400" s="232"/>
      <c r="C400" s="232"/>
      <c r="D400" s="232"/>
      <c r="E400" s="177"/>
      <c r="F400" s="246"/>
      <c r="G400" s="246"/>
      <c r="H400" s="246"/>
      <c r="I400" s="246"/>
      <c r="J400" s="246"/>
      <c r="K400" s="246"/>
    </row>
    <row r="401" customFormat="1" ht="24.95" customHeight="1" spans="1:11">
      <c r="A401" s="233" t="s">
        <v>48</v>
      </c>
      <c r="B401" s="233"/>
      <c r="C401" s="233"/>
      <c r="D401" s="234">
        <v>1</v>
      </c>
      <c r="E401" s="177"/>
      <c r="F401" s="246"/>
      <c r="G401" s="246"/>
      <c r="H401" s="246"/>
      <c r="I401" s="246"/>
      <c r="J401" s="246"/>
      <c r="K401" s="246"/>
    </row>
    <row r="402" customFormat="1" ht="6.15" customHeight="1" spans="1:11">
      <c r="A402" s="119"/>
      <c r="B402" s="119"/>
      <c r="C402" s="119"/>
      <c r="D402" s="119"/>
      <c r="E402" s="177"/>
      <c r="F402" s="246"/>
      <c r="G402" s="246"/>
      <c r="H402" s="246"/>
      <c r="I402" s="246"/>
      <c r="J402" s="246"/>
      <c r="K402" s="246"/>
    </row>
    <row r="403" customFormat="1" ht="24.95" customHeight="1" spans="1:11">
      <c r="A403" s="119" t="s">
        <v>66</v>
      </c>
      <c r="B403" s="119"/>
      <c r="C403" s="119"/>
      <c r="D403" s="119"/>
      <c r="E403" s="177"/>
      <c r="F403" s="246"/>
      <c r="G403" s="246"/>
      <c r="H403" s="246"/>
      <c r="I403" s="246"/>
      <c r="J403" s="246"/>
      <c r="K403" s="246"/>
    </row>
    <row r="404" customFormat="1" ht="6.15" customHeight="1" spans="1:11">
      <c r="A404" s="106"/>
      <c r="B404" s="117"/>
      <c r="C404" s="106"/>
      <c r="D404" s="117"/>
      <c r="E404" s="177"/>
      <c r="F404" s="246"/>
      <c r="G404" s="246"/>
      <c r="H404" s="246"/>
      <c r="I404" s="246"/>
      <c r="J404" s="246"/>
      <c r="K404" s="246"/>
    </row>
    <row r="405" customFormat="1" ht="24.95" customHeight="1" spans="1:11">
      <c r="A405" s="106" t="s">
        <v>494</v>
      </c>
      <c r="B405" s="119" t="s">
        <v>68</v>
      </c>
      <c r="C405" s="106" t="s">
        <v>495</v>
      </c>
      <c r="D405" s="244">
        <v>124.04</v>
      </c>
      <c r="E405" s="177"/>
      <c r="F405" s="246"/>
      <c r="G405" s="246"/>
      <c r="H405" s="246"/>
      <c r="I405" s="246"/>
      <c r="J405" s="246"/>
      <c r="K405" s="246"/>
    </row>
    <row r="406" customFormat="1" ht="24.95" customHeight="1" spans="1:11">
      <c r="A406" s="106" t="s">
        <v>496</v>
      </c>
      <c r="B406" s="119" t="s">
        <v>71</v>
      </c>
      <c r="C406" s="106" t="s">
        <v>497</v>
      </c>
      <c r="D406" s="236">
        <f>12*5</f>
        <v>60</v>
      </c>
      <c r="E406" s="177"/>
      <c r="F406" s="246"/>
      <c r="G406" s="246"/>
      <c r="H406" s="246"/>
      <c r="I406" s="246"/>
      <c r="J406" s="246"/>
      <c r="K406" s="246"/>
    </row>
    <row r="407" customFormat="1" ht="24.95" customHeight="1" spans="1:11">
      <c r="A407" s="106" t="s">
        <v>498</v>
      </c>
      <c r="B407" s="107" t="s">
        <v>74</v>
      </c>
      <c r="C407" s="106" t="s">
        <v>499</v>
      </c>
      <c r="D407" s="131">
        <v>0.1</v>
      </c>
      <c r="E407" s="177"/>
      <c r="F407" s="246"/>
      <c r="G407" s="246"/>
      <c r="H407" s="246"/>
      <c r="I407" s="246"/>
      <c r="J407" s="246"/>
      <c r="K407" s="246"/>
    </row>
    <row r="408" customFormat="1" ht="24.95" customHeight="1" spans="1:11">
      <c r="A408" s="106" t="s">
        <v>500</v>
      </c>
      <c r="B408" s="119" t="s">
        <v>77</v>
      </c>
      <c r="C408" s="106" t="s">
        <v>501</v>
      </c>
      <c r="D408" s="152">
        <v>12</v>
      </c>
      <c r="E408" s="177"/>
      <c r="F408" s="246"/>
      <c r="G408" s="246"/>
      <c r="H408" s="246"/>
      <c r="I408" s="246"/>
      <c r="J408" s="246"/>
      <c r="K408" s="246"/>
    </row>
    <row r="409" customFormat="1" ht="24.95" customHeight="1" spans="1:11">
      <c r="A409" s="133" t="s">
        <v>79</v>
      </c>
      <c r="B409" s="133"/>
      <c r="C409" s="133"/>
      <c r="D409" s="237">
        <f>ROUND((D405/D406)-((D405*D407)/D406),2)</f>
        <v>1.86</v>
      </c>
      <c r="E409" s="177"/>
      <c r="F409" s="246"/>
      <c r="G409" s="246"/>
      <c r="H409" s="246"/>
      <c r="I409" s="246"/>
      <c r="J409" s="246"/>
      <c r="K409" s="246"/>
    </row>
    <row r="410" customFormat="1" ht="6.15" customHeight="1" spans="1:11">
      <c r="A410" s="106"/>
      <c r="B410" s="117"/>
      <c r="C410" s="106"/>
      <c r="D410" s="117"/>
      <c r="E410" s="177"/>
      <c r="F410" s="246"/>
      <c r="G410" s="246"/>
      <c r="H410" s="246"/>
      <c r="I410" s="246"/>
      <c r="J410" s="246"/>
      <c r="K410" s="246"/>
    </row>
    <row r="411" customFormat="1" ht="24.95" customHeight="1" spans="1:11">
      <c r="A411" s="117" t="s">
        <v>80</v>
      </c>
      <c r="B411" s="117"/>
      <c r="C411" s="117"/>
      <c r="D411" s="117"/>
      <c r="E411" s="177"/>
      <c r="F411" s="246"/>
      <c r="G411" s="246"/>
      <c r="H411" s="246"/>
      <c r="I411" s="246"/>
      <c r="J411" s="246"/>
      <c r="K411" s="246"/>
    </row>
    <row r="412" customFormat="1" ht="6.15" customHeight="1" spans="1:11">
      <c r="A412" s="106"/>
      <c r="B412" s="117"/>
      <c r="C412" s="106"/>
      <c r="D412" s="117"/>
      <c r="E412" s="177"/>
      <c r="F412" s="246"/>
      <c r="G412" s="246"/>
      <c r="H412" s="246"/>
      <c r="I412" s="246"/>
      <c r="J412" s="246"/>
      <c r="K412" s="246"/>
    </row>
    <row r="413" customFormat="1" ht="24.95" customHeight="1" spans="1:11">
      <c r="A413" s="106" t="s">
        <v>502</v>
      </c>
      <c r="B413" s="117" t="s">
        <v>82</v>
      </c>
      <c r="C413" s="106" t="s">
        <v>503</v>
      </c>
      <c r="D413" s="138">
        <f>D407/D408</f>
        <v>0.00833333333333333</v>
      </c>
      <c r="E413" s="177"/>
      <c r="F413" s="246"/>
      <c r="G413" s="246"/>
      <c r="H413" s="246"/>
      <c r="I413" s="246"/>
      <c r="J413" s="246"/>
      <c r="K413" s="246"/>
    </row>
    <row r="414" customFormat="1" ht="24.95" customHeight="1" spans="1:11">
      <c r="A414" s="106" t="s">
        <v>504</v>
      </c>
      <c r="B414" s="117" t="s">
        <v>85</v>
      </c>
      <c r="C414" s="106" t="s">
        <v>505</v>
      </c>
      <c r="D414" s="140">
        <f>ROUND(D405*D413,2)</f>
        <v>1.03</v>
      </c>
      <c r="E414" s="177"/>
      <c r="F414" s="246"/>
      <c r="G414" s="246"/>
      <c r="H414" s="246"/>
      <c r="I414" s="246"/>
      <c r="J414" s="246"/>
      <c r="K414" s="246"/>
    </row>
    <row r="415" customFormat="1" ht="24.75" customHeight="1" spans="1:11">
      <c r="A415" s="133" t="s">
        <v>87</v>
      </c>
      <c r="B415" s="133"/>
      <c r="C415" s="133"/>
      <c r="D415" s="240">
        <f>SUM(D409+D414)*D401</f>
        <v>2.89</v>
      </c>
      <c r="E415" s="177"/>
      <c r="F415" s="246"/>
      <c r="G415" s="246"/>
      <c r="H415" s="246"/>
      <c r="I415" s="246"/>
      <c r="J415" s="246"/>
      <c r="K415" s="246"/>
    </row>
    <row r="416" customFormat="1" ht="6.15" customHeight="1" spans="1:11">
      <c r="A416" s="133"/>
      <c r="B416" s="133"/>
      <c r="C416" s="133"/>
      <c r="D416" s="252"/>
      <c r="E416" s="177"/>
      <c r="F416" s="246"/>
      <c r="G416" s="246"/>
      <c r="H416" s="246"/>
      <c r="I416" s="246"/>
      <c r="J416" s="246"/>
      <c r="K416" s="246"/>
    </row>
    <row r="417" customFormat="1" ht="24.95" customHeight="1" spans="1:11">
      <c r="A417" s="232" t="s">
        <v>506</v>
      </c>
      <c r="B417" s="232"/>
      <c r="C417" s="232"/>
      <c r="D417" s="232"/>
      <c r="E417" s="177"/>
      <c r="F417" s="246"/>
      <c r="G417" s="246"/>
      <c r="H417" s="246"/>
      <c r="I417" s="246"/>
      <c r="J417" s="246"/>
      <c r="K417" s="246"/>
    </row>
    <row r="418" customFormat="1" ht="24.95" customHeight="1" spans="1:11">
      <c r="A418" s="233" t="s">
        <v>48</v>
      </c>
      <c r="B418" s="233"/>
      <c r="C418" s="233"/>
      <c r="D418" s="234">
        <v>1</v>
      </c>
      <c r="E418" s="177"/>
      <c r="F418" s="246"/>
      <c r="G418" s="246"/>
      <c r="H418" s="246"/>
      <c r="I418" s="246"/>
      <c r="J418" s="246"/>
      <c r="K418" s="246"/>
    </row>
    <row r="419" customFormat="1" ht="6.15" customHeight="1" spans="1:11">
      <c r="A419" s="119"/>
      <c r="B419" s="119"/>
      <c r="C419" s="119"/>
      <c r="D419" s="119"/>
      <c r="E419" s="177"/>
      <c r="F419" s="246"/>
      <c r="G419" s="246"/>
      <c r="H419" s="246"/>
      <c r="I419" s="246"/>
      <c r="J419" s="246"/>
      <c r="K419" s="246"/>
    </row>
    <row r="420" customFormat="1" ht="24.95" customHeight="1" spans="1:11">
      <c r="A420" s="119" t="s">
        <v>66</v>
      </c>
      <c r="B420" s="119"/>
      <c r="C420" s="119"/>
      <c r="D420" s="119"/>
      <c r="E420" s="177"/>
      <c r="F420" s="246"/>
      <c r="G420" s="246"/>
      <c r="H420" s="246"/>
      <c r="I420" s="246"/>
      <c r="J420" s="246"/>
      <c r="K420" s="246"/>
    </row>
    <row r="421" customFormat="1" ht="6.15" customHeight="1" spans="1:11">
      <c r="A421" s="106"/>
      <c r="B421" s="117"/>
      <c r="C421" s="106"/>
      <c r="D421" s="117"/>
      <c r="E421" s="177"/>
      <c r="F421" s="246"/>
      <c r="G421" s="246"/>
      <c r="H421" s="246"/>
      <c r="I421" s="246"/>
      <c r="J421" s="246"/>
      <c r="K421" s="246"/>
    </row>
    <row r="422" customFormat="1" ht="24.95" customHeight="1" spans="1:11">
      <c r="A422" s="106" t="s">
        <v>507</v>
      </c>
      <c r="B422" s="119" t="s">
        <v>68</v>
      </c>
      <c r="C422" s="106" t="s">
        <v>508</v>
      </c>
      <c r="D422" s="244">
        <v>602</v>
      </c>
      <c r="E422" s="177"/>
      <c r="F422" s="246"/>
      <c r="G422" s="246"/>
      <c r="H422" s="246"/>
      <c r="I422" s="246"/>
      <c r="J422" s="246"/>
      <c r="K422" s="246"/>
    </row>
    <row r="423" customFormat="1" ht="24.95" customHeight="1" spans="1:11">
      <c r="A423" s="106" t="s">
        <v>509</v>
      </c>
      <c r="B423" s="119" t="s">
        <v>71</v>
      </c>
      <c r="C423" s="106" t="s">
        <v>510</v>
      </c>
      <c r="D423" s="236">
        <f>12*3</f>
        <v>36</v>
      </c>
      <c r="E423" s="177"/>
      <c r="F423" s="246"/>
      <c r="G423" s="246"/>
      <c r="H423" s="246"/>
      <c r="I423" s="246"/>
      <c r="J423" s="246"/>
      <c r="K423" s="246"/>
    </row>
    <row r="424" customFormat="1" ht="24.95" customHeight="1" spans="1:11">
      <c r="A424" s="106" t="s">
        <v>511</v>
      </c>
      <c r="B424" s="107" t="s">
        <v>74</v>
      </c>
      <c r="C424" s="106" t="s">
        <v>512</v>
      </c>
      <c r="D424" s="131">
        <v>0.1</v>
      </c>
      <c r="E424" s="177"/>
      <c r="F424" s="246"/>
      <c r="G424" s="246"/>
      <c r="H424" s="246"/>
      <c r="I424" s="246"/>
      <c r="J424" s="246"/>
      <c r="K424" s="246"/>
    </row>
    <row r="425" customFormat="1" ht="24.95" customHeight="1" spans="1:11">
      <c r="A425" s="106" t="s">
        <v>513</v>
      </c>
      <c r="B425" s="119" t="s">
        <v>77</v>
      </c>
      <c r="C425" s="106" t="s">
        <v>514</v>
      </c>
      <c r="D425" s="152">
        <v>12</v>
      </c>
      <c r="E425" s="177"/>
      <c r="F425" s="246"/>
      <c r="G425" s="246"/>
      <c r="H425" s="246"/>
      <c r="I425" s="246"/>
      <c r="J425" s="246"/>
      <c r="K425" s="246"/>
    </row>
    <row r="426" customFormat="1" ht="24.95" customHeight="1" spans="1:11">
      <c r="A426" s="133" t="s">
        <v>79</v>
      </c>
      <c r="B426" s="133"/>
      <c r="C426" s="133"/>
      <c r="D426" s="237">
        <f>ROUND((D422/D423)-((D422*D424)/D423),2)</f>
        <v>15.05</v>
      </c>
      <c r="E426" s="177"/>
      <c r="F426" s="246"/>
      <c r="G426" s="246"/>
      <c r="H426" s="246"/>
      <c r="I426" s="246"/>
      <c r="J426" s="246"/>
      <c r="K426" s="246"/>
    </row>
    <row r="427" customFormat="1" ht="6.15" customHeight="1" spans="1:11">
      <c r="A427" s="106"/>
      <c r="B427" s="117"/>
      <c r="C427" s="106"/>
      <c r="D427" s="117"/>
      <c r="E427" s="177"/>
      <c r="F427" s="246"/>
      <c r="G427" s="246"/>
      <c r="H427" s="246"/>
      <c r="I427" s="246"/>
      <c r="J427" s="246"/>
      <c r="K427" s="246"/>
    </row>
    <row r="428" customFormat="1" ht="24.95" customHeight="1" spans="1:11">
      <c r="A428" s="117" t="s">
        <v>80</v>
      </c>
      <c r="B428" s="117"/>
      <c r="C428" s="117"/>
      <c r="D428" s="117"/>
      <c r="E428" s="177"/>
      <c r="F428" s="246"/>
      <c r="G428" s="246"/>
      <c r="H428" s="246"/>
      <c r="I428" s="246"/>
      <c r="J428" s="246"/>
      <c r="K428" s="246"/>
    </row>
    <row r="429" customFormat="1" ht="6.15" customHeight="1" spans="1:11">
      <c r="A429" s="106"/>
      <c r="B429" s="117"/>
      <c r="C429" s="106"/>
      <c r="D429" s="117"/>
      <c r="E429" s="177"/>
      <c r="F429" s="246"/>
      <c r="G429" s="246"/>
      <c r="H429" s="246"/>
      <c r="I429" s="246"/>
      <c r="J429" s="246"/>
      <c r="K429" s="246"/>
    </row>
    <row r="430" customFormat="1" ht="24.95" customHeight="1" spans="1:11">
      <c r="A430" s="106" t="s">
        <v>515</v>
      </c>
      <c r="B430" s="117" t="s">
        <v>82</v>
      </c>
      <c r="C430" s="106" t="s">
        <v>516</v>
      </c>
      <c r="D430" s="138">
        <f>D424/D425</f>
        <v>0.00833333333333333</v>
      </c>
      <c r="E430" s="177"/>
      <c r="F430" s="246"/>
      <c r="G430" s="246"/>
      <c r="H430" s="246"/>
      <c r="I430" s="246"/>
      <c r="J430" s="246"/>
      <c r="K430" s="246"/>
    </row>
    <row r="431" customFormat="1" ht="24.95" customHeight="1" spans="1:11">
      <c r="A431" s="106" t="s">
        <v>517</v>
      </c>
      <c r="B431" s="117" t="s">
        <v>85</v>
      </c>
      <c r="C431" s="106" t="s">
        <v>518</v>
      </c>
      <c r="D431" s="140">
        <f>ROUND(D422*D430,2)</f>
        <v>5.02</v>
      </c>
      <c r="E431" s="177"/>
      <c r="F431" s="246"/>
      <c r="G431" s="246"/>
      <c r="H431" s="246"/>
      <c r="I431" s="246"/>
      <c r="J431" s="246"/>
      <c r="K431" s="246"/>
    </row>
    <row r="432" customFormat="1" ht="24.95" customHeight="1" spans="1:11">
      <c r="A432" s="133" t="s">
        <v>87</v>
      </c>
      <c r="B432" s="133"/>
      <c r="C432" s="133"/>
      <c r="D432" s="240">
        <f>SUM(D426+D431)*D418</f>
        <v>20.07</v>
      </c>
      <c r="E432" s="177"/>
      <c r="F432" s="246"/>
      <c r="G432" s="246"/>
      <c r="H432" s="246"/>
      <c r="I432" s="246"/>
      <c r="J432" s="246"/>
      <c r="K432" s="246"/>
    </row>
    <row r="433" customFormat="1" ht="6.15" customHeight="1" spans="1:11">
      <c r="A433" s="206"/>
      <c r="B433" s="218"/>
      <c r="C433" s="208"/>
      <c r="D433" s="251"/>
      <c r="E433" s="177"/>
      <c r="F433" s="246"/>
      <c r="G433" s="246"/>
      <c r="H433" s="246"/>
      <c r="I433" s="246"/>
      <c r="J433" s="246"/>
      <c r="K433" s="246"/>
    </row>
    <row r="434" ht="24.95" customHeight="1" spans="1:11">
      <c r="A434" s="112" t="s">
        <v>519</v>
      </c>
      <c r="B434" s="113" t="s">
        <v>258</v>
      </c>
      <c r="C434" s="114" t="s">
        <v>45</v>
      </c>
      <c r="D434" s="184">
        <f>ROUND(SUM(D24+D41+D58+D75+D92+D109+D126+D143+D160+D177+D194+D211+D228+D245+D262+D279+D296+D313+D330+D347+D364+D381+D398+D415+D432),2)</f>
        <v>2981.04</v>
      </c>
      <c r="E434" s="253"/>
      <c r="F434" s="97"/>
      <c r="G434" s="97"/>
      <c r="H434" s="97"/>
      <c r="I434" s="97"/>
      <c r="J434" s="97"/>
      <c r="K434" s="97"/>
    </row>
    <row r="435" ht="9" customHeight="1" spans="1:11">
      <c r="A435" s="106"/>
      <c r="B435" s="119"/>
      <c r="C435" s="106"/>
      <c r="D435" s="186"/>
      <c r="E435" s="187"/>
      <c r="F435" s="97"/>
      <c r="G435" s="97"/>
      <c r="H435" s="97"/>
      <c r="I435" s="97"/>
      <c r="J435" s="97"/>
      <c r="K435" s="97"/>
    </row>
    <row r="436" ht="24.95" customHeight="1" spans="1:11">
      <c r="A436" s="112" t="s">
        <v>520</v>
      </c>
      <c r="B436" s="113" t="s">
        <v>260</v>
      </c>
      <c r="C436" s="114" t="s">
        <v>45</v>
      </c>
      <c r="D436" s="184">
        <f>ROUND(D434*1.2302,2)</f>
        <v>3667.28</v>
      </c>
      <c r="E436" s="188"/>
      <c r="F436" s="97"/>
      <c r="G436" s="97"/>
      <c r="H436" s="97"/>
      <c r="I436" s="97"/>
      <c r="J436" s="97"/>
      <c r="K436" s="97"/>
    </row>
    <row r="437" ht="9.95" customHeight="1" spans="1:11">
      <c r="A437" s="189"/>
      <c r="B437" s="190"/>
      <c r="C437" s="189"/>
      <c r="D437" s="191"/>
      <c r="E437" s="192"/>
      <c r="F437" s="97"/>
      <c r="G437" s="97"/>
      <c r="H437" s="97"/>
      <c r="I437" s="97"/>
      <c r="J437" s="97"/>
      <c r="K437" s="97"/>
    </row>
    <row r="438" ht="30.95" customHeight="1" spans="1:11">
      <c r="A438" s="254" t="s">
        <v>261</v>
      </c>
      <c r="B438" s="254"/>
      <c r="C438" s="254"/>
      <c r="D438" s="254"/>
      <c r="E438" s="118"/>
      <c r="F438" s="97"/>
      <c r="G438" s="97"/>
      <c r="H438" s="97"/>
      <c r="I438" s="97"/>
      <c r="J438" s="97"/>
      <c r="K438" s="97"/>
    </row>
    <row r="439" spans="4:5">
      <c r="D439" s="199"/>
      <c r="E439" s="97"/>
    </row>
    <row r="440" spans="4:5">
      <c r="D440" s="255"/>
      <c r="E440" s="97"/>
    </row>
    <row r="441" spans="3:5">
      <c r="C441" s="256"/>
      <c r="D441" s="255"/>
      <c r="E441" s="97"/>
    </row>
  </sheetData>
  <mergeCells count="135"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C10"/>
    <mergeCell ref="A12:D12"/>
    <mergeCell ref="A18:C18"/>
    <mergeCell ref="A24:C24"/>
    <mergeCell ref="A26:D26"/>
    <mergeCell ref="A27:C27"/>
    <mergeCell ref="A29:D29"/>
    <mergeCell ref="A35:C35"/>
    <mergeCell ref="A41:C41"/>
    <mergeCell ref="A43:D43"/>
    <mergeCell ref="A44:C44"/>
    <mergeCell ref="A46:D46"/>
    <mergeCell ref="A52:C52"/>
    <mergeCell ref="A58:C58"/>
    <mergeCell ref="A60:D60"/>
    <mergeCell ref="A61:C61"/>
    <mergeCell ref="A63:D63"/>
    <mergeCell ref="A69:C69"/>
    <mergeCell ref="A75:C75"/>
    <mergeCell ref="A77:D77"/>
    <mergeCell ref="A78:C78"/>
    <mergeCell ref="A80:D80"/>
    <mergeCell ref="A86:C86"/>
    <mergeCell ref="A92:C92"/>
    <mergeCell ref="A94:D94"/>
    <mergeCell ref="A95:C95"/>
    <mergeCell ref="A97:D97"/>
    <mergeCell ref="A103:C103"/>
    <mergeCell ref="A109:C109"/>
    <mergeCell ref="A111:D111"/>
    <mergeCell ref="A112:C112"/>
    <mergeCell ref="A114:D114"/>
    <mergeCell ref="A120:C120"/>
    <mergeCell ref="A126:C126"/>
    <mergeCell ref="A128:D128"/>
    <mergeCell ref="A129:C129"/>
    <mergeCell ref="A131:D131"/>
    <mergeCell ref="A137:C137"/>
    <mergeCell ref="A143:C143"/>
    <mergeCell ref="A145:D145"/>
    <mergeCell ref="A146:C146"/>
    <mergeCell ref="A148:D148"/>
    <mergeCell ref="A154:C154"/>
    <mergeCell ref="A160:C160"/>
    <mergeCell ref="A162:D162"/>
    <mergeCell ref="A163:C163"/>
    <mergeCell ref="A165:D165"/>
    <mergeCell ref="A171:C171"/>
    <mergeCell ref="A177:C177"/>
    <mergeCell ref="A179:D179"/>
    <mergeCell ref="A180:C180"/>
    <mergeCell ref="A182:D182"/>
    <mergeCell ref="A188:C188"/>
    <mergeCell ref="A194:C194"/>
    <mergeCell ref="A196:D196"/>
    <mergeCell ref="A197:C197"/>
    <mergeCell ref="A199:D199"/>
    <mergeCell ref="A205:C205"/>
    <mergeCell ref="A211:C211"/>
    <mergeCell ref="A213:D213"/>
    <mergeCell ref="A214:C214"/>
    <mergeCell ref="A216:D216"/>
    <mergeCell ref="A222:C222"/>
    <mergeCell ref="A228:C228"/>
    <mergeCell ref="A230:D230"/>
    <mergeCell ref="A231:C231"/>
    <mergeCell ref="A233:D233"/>
    <mergeCell ref="A239:C239"/>
    <mergeCell ref="A245:C245"/>
    <mergeCell ref="A247:D247"/>
    <mergeCell ref="A248:C248"/>
    <mergeCell ref="A250:D250"/>
    <mergeCell ref="A256:C256"/>
    <mergeCell ref="A262:C262"/>
    <mergeCell ref="A264:D264"/>
    <mergeCell ref="A265:C265"/>
    <mergeCell ref="A267:D267"/>
    <mergeCell ref="A273:C273"/>
    <mergeCell ref="A279:C279"/>
    <mergeCell ref="A281:D281"/>
    <mergeCell ref="A282:C282"/>
    <mergeCell ref="A284:D284"/>
    <mergeCell ref="A290:C290"/>
    <mergeCell ref="A296:C296"/>
    <mergeCell ref="A298:D298"/>
    <mergeCell ref="A299:C299"/>
    <mergeCell ref="A301:D301"/>
    <mergeCell ref="A307:C307"/>
    <mergeCell ref="A313:C313"/>
    <mergeCell ref="A315:D315"/>
    <mergeCell ref="A316:C316"/>
    <mergeCell ref="A318:D318"/>
    <mergeCell ref="A324:C324"/>
    <mergeCell ref="A330:C330"/>
    <mergeCell ref="A332:D332"/>
    <mergeCell ref="A333:C333"/>
    <mergeCell ref="A335:D335"/>
    <mergeCell ref="A341:C341"/>
    <mergeCell ref="A347:C347"/>
    <mergeCell ref="A349:D349"/>
    <mergeCell ref="A350:C350"/>
    <mergeCell ref="A352:D352"/>
    <mergeCell ref="A358:C358"/>
    <mergeCell ref="A364:C364"/>
    <mergeCell ref="A366:D366"/>
    <mergeCell ref="A367:C367"/>
    <mergeCell ref="A369:D369"/>
    <mergeCell ref="A375:C375"/>
    <mergeCell ref="A381:C381"/>
    <mergeCell ref="A383:D383"/>
    <mergeCell ref="A384:C384"/>
    <mergeCell ref="A386:D386"/>
    <mergeCell ref="A392:C392"/>
    <mergeCell ref="A398:C398"/>
    <mergeCell ref="A400:D400"/>
    <mergeCell ref="A401:C401"/>
    <mergeCell ref="A403:D403"/>
    <mergeCell ref="A409:C409"/>
    <mergeCell ref="A415:C415"/>
    <mergeCell ref="A416:C416"/>
    <mergeCell ref="A417:D417"/>
    <mergeCell ref="A418:C418"/>
    <mergeCell ref="A420:D420"/>
    <mergeCell ref="A426:C426"/>
    <mergeCell ref="A432:C432"/>
    <mergeCell ref="A438:D438"/>
  </mergeCells>
  <printOptions horizontalCentered="1"/>
  <pageMargins left="0.251388888888889" right="0.251388888888889" top="0.751388888888889" bottom="0.751388888888889" header="0.511805555555555" footer="0.511805555555555"/>
  <pageSetup paperSize="9" scale="85" orientation="portrait" horizontalDpi="300" verticalDpi="300"/>
  <headerFooter/>
  <rowBreaks count="12" manualBreakCount="12">
    <brk id="41" max="16383" man="1"/>
    <brk id="75" max="16383" man="1"/>
    <brk id="109" max="16383" man="1"/>
    <brk id="143" max="16383" man="1"/>
    <brk id="177" max="16383" man="1"/>
    <brk id="211" max="16383" man="1"/>
    <brk id="246" max="3" man="1"/>
    <brk id="279" max="16383" man="1"/>
    <brk id="313" max="16383" man="1"/>
    <brk id="347" max="16383" man="1"/>
    <brk id="382" max="3" man="1"/>
    <brk id="410" max="3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view="pageBreakPreview" zoomScaleNormal="100" topLeftCell="A31" workbookViewId="0">
      <selection activeCell="C9" sqref="C9"/>
    </sheetView>
  </sheetViews>
  <sheetFormatPr defaultColWidth="9.13333333333333" defaultRowHeight="15.75"/>
  <cols>
    <col min="1" max="1" width="12.8666666666667" style="91" customWidth="1"/>
    <col min="2" max="2" width="66.4285714285714" style="91" customWidth="1"/>
    <col min="3" max="3" width="22.2857142857143" style="91" customWidth="1"/>
    <col min="4" max="4" width="31.5714285714286" style="91" customWidth="1"/>
    <col min="5" max="5" width="20.7142857142857" style="91" customWidth="1"/>
    <col min="6" max="6" width="17.152380952381" style="92" customWidth="1"/>
    <col min="7" max="7" width="11.5714285714286" style="92" customWidth="1"/>
    <col min="8" max="13" width="9.13333333333333" style="92"/>
    <col min="14" max="1024" width="9.13333333333333" style="91"/>
  </cols>
  <sheetData>
    <row r="1" ht="63.95" customHeight="1" spans="1:5">
      <c r="A1" s="221"/>
      <c r="B1" s="222"/>
      <c r="C1" s="222"/>
      <c r="D1" s="223"/>
      <c r="E1" s="94"/>
    </row>
    <row r="2" ht="35.1" customHeight="1" spans="1:13">
      <c r="A2" s="224" t="s">
        <v>0</v>
      </c>
      <c r="B2" s="95"/>
      <c r="C2" s="95"/>
      <c r="D2" s="225"/>
      <c r="E2" s="96"/>
      <c r="F2" s="97"/>
      <c r="G2" s="97"/>
      <c r="H2" s="97"/>
      <c r="I2" s="97"/>
      <c r="J2" s="97"/>
      <c r="K2" s="97"/>
      <c r="L2" s="97"/>
      <c r="M2" s="97"/>
    </row>
    <row r="3" ht="90.95" customHeight="1" spans="1:13">
      <c r="A3" s="98" t="s">
        <v>2</v>
      </c>
      <c r="B3" s="98"/>
      <c r="C3" s="98"/>
      <c r="D3" s="98"/>
      <c r="E3" s="99"/>
      <c r="F3" s="97"/>
      <c r="G3" s="97"/>
      <c r="H3" s="97"/>
      <c r="I3" s="97"/>
      <c r="J3" s="97"/>
      <c r="K3" s="97"/>
      <c r="L3" s="97"/>
      <c r="M3" s="97"/>
    </row>
    <row r="4" ht="21.95" customHeight="1" spans="1:13">
      <c r="A4" s="226" t="s">
        <v>61</v>
      </c>
      <c r="B4" s="226"/>
      <c r="C4" s="226"/>
      <c r="D4" s="226"/>
      <c r="E4" s="101"/>
      <c r="F4" s="97"/>
      <c r="G4" s="97"/>
      <c r="H4" s="97"/>
      <c r="I4" s="97"/>
      <c r="J4" s="97"/>
      <c r="K4" s="97"/>
      <c r="L4" s="97"/>
      <c r="M4" s="97"/>
    </row>
    <row r="5" ht="36" customHeight="1" spans="1:13">
      <c r="A5" s="102" t="s">
        <v>262</v>
      </c>
      <c r="B5" s="102"/>
      <c r="C5" s="102"/>
      <c r="D5" s="102"/>
      <c r="E5" s="103"/>
      <c r="F5" s="97"/>
      <c r="G5" s="97"/>
      <c r="H5" s="97"/>
      <c r="I5" s="97"/>
      <c r="J5" s="97"/>
      <c r="K5" s="97"/>
      <c r="L5" s="97"/>
      <c r="M5" s="97"/>
    </row>
    <row r="6" ht="21.95" customHeight="1" spans="1:13">
      <c r="A6" s="105" t="s">
        <v>521</v>
      </c>
      <c r="B6" s="105"/>
      <c r="C6" s="105"/>
      <c r="D6" s="105"/>
      <c r="E6" s="104"/>
      <c r="F6" s="97"/>
      <c r="G6" s="97"/>
      <c r="H6" s="97"/>
      <c r="I6" s="97"/>
      <c r="J6" s="97"/>
      <c r="K6" s="97"/>
      <c r="L6" s="97"/>
      <c r="M6" s="97"/>
    </row>
    <row r="7" ht="41.1" customHeight="1" spans="1:13">
      <c r="A7" s="110" t="s">
        <v>522</v>
      </c>
      <c r="B7" s="110"/>
      <c r="C7" s="110"/>
      <c r="D7" s="110"/>
      <c r="E7" s="111"/>
      <c r="F7" s="97"/>
      <c r="G7" s="97"/>
      <c r="H7" s="97"/>
      <c r="I7" s="97"/>
      <c r="J7" s="97"/>
      <c r="K7" s="97"/>
      <c r="L7" s="97"/>
      <c r="M7" s="97"/>
    </row>
    <row r="8" ht="29" customHeight="1" spans="1:13">
      <c r="A8" s="146" t="s">
        <v>523</v>
      </c>
      <c r="B8" s="146"/>
      <c r="C8" s="146"/>
      <c r="D8" s="146"/>
      <c r="E8" s="118"/>
      <c r="F8" s="97"/>
      <c r="G8" s="97"/>
      <c r="H8" s="97"/>
      <c r="I8" s="97"/>
      <c r="J8" s="97"/>
      <c r="K8" s="97"/>
      <c r="L8" s="97"/>
      <c r="M8" s="97"/>
    </row>
    <row r="9" ht="21.95" customHeight="1" spans="1:13">
      <c r="A9" s="112" t="s">
        <v>266</v>
      </c>
      <c r="B9" s="113" t="s">
        <v>267</v>
      </c>
      <c r="C9" s="114"/>
      <c r="D9" s="115"/>
      <c r="E9" s="116"/>
      <c r="F9" s="97"/>
      <c r="G9" s="97"/>
      <c r="H9" s="97"/>
      <c r="I9" s="97"/>
      <c r="J9" s="97"/>
      <c r="K9" s="97"/>
      <c r="L9" s="97"/>
      <c r="M9" s="97"/>
    </row>
    <row r="10" ht="6.95" customHeight="1" spans="1:13">
      <c r="A10" s="106"/>
      <c r="B10" s="117"/>
      <c r="C10" s="106"/>
      <c r="D10" s="117"/>
      <c r="E10" s="118"/>
      <c r="F10" s="97"/>
      <c r="G10" s="97"/>
      <c r="H10" s="97"/>
      <c r="I10" s="97"/>
      <c r="J10" s="97"/>
      <c r="K10" s="97"/>
      <c r="L10" s="97"/>
      <c r="M10" s="97"/>
    </row>
    <row r="11" ht="50.1" customHeight="1" spans="1:13">
      <c r="A11" s="106" t="s">
        <v>67</v>
      </c>
      <c r="B11" s="175" t="s">
        <v>524</v>
      </c>
      <c r="C11" s="106" t="s">
        <v>67</v>
      </c>
      <c r="D11" s="176">
        <v>1760.4</v>
      </c>
      <c r="E11" s="177"/>
      <c r="F11" s="178"/>
      <c r="G11" s="97"/>
      <c r="H11" s="97"/>
      <c r="I11" s="97"/>
      <c r="J11" s="97"/>
      <c r="K11" s="97"/>
      <c r="L11" s="97"/>
      <c r="M11" s="97"/>
    </row>
    <row r="12" ht="27.95" customHeight="1" spans="1:13">
      <c r="A12" s="106" t="s">
        <v>70</v>
      </c>
      <c r="B12" s="175" t="s">
        <v>269</v>
      </c>
      <c r="C12" s="106" t="s">
        <v>70</v>
      </c>
      <c r="D12" s="204">
        <v>2</v>
      </c>
      <c r="E12" s="177"/>
      <c r="F12" s="178"/>
      <c r="G12" s="97"/>
      <c r="H12" s="97"/>
      <c r="I12" s="97"/>
      <c r="J12" s="97"/>
      <c r="K12" s="97"/>
      <c r="L12" s="97"/>
      <c r="M12" s="97"/>
    </row>
    <row r="13" ht="27.95" customHeight="1" spans="1:13">
      <c r="A13" s="205" t="s">
        <v>87</v>
      </c>
      <c r="B13" s="206"/>
      <c r="C13" s="106" t="s">
        <v>70</v>
      </c>
      <c r="D13" s="207">
        <f>D11*D12</f>
        <v>3520.8</v>
      </c>
      <c r="E13" s="177"/>
      <c r="F13" s="178"/>
      <c r="G13" s="97"/>
      <c r="H13" s="97"/>
      <c r="I13" s="97"/>
      <c r="J13" s="97"/>
      <c r="K13" s="97"/>
      <c r="L13" s="97"/>
      <c r="M13" s="97"/>
    </row>
    <row r="14" ht="35" customHeight="1" spans="1:13">
      <c r="A14" s="112" t="s">
        <v>270</v>
      </c>
      <c r="B14" s="113" t="s">
        <v>271</v>
      </c>
      <c r="C14" s="114"/>
      <c r="D14" s="114"/>
      <c r="E14" s="177"/>
      <c r="F14" s="178"/>
      <c r="G14" s="97"/>
      <c r="H14" s="97"/>
      <c r="I14" s="97"/>
      <c r="J14" s="97"/>
      <c r="K14" s="97"/>
      <c r="L14" s="97"/>
      <c r="M14" s="97"/>
    </row>
    <row r="15" ht="30" customHeight="1" spans="1:13">
      <c r="A15" s="106" t="s">
        <v>89</v>
      </c>
      <c r="B15" s="175" t="s">
        <v>272</v>
      </c>
      <c r="C15" s="106" t="s">
        <v>89</v>
      </c>
      <c r="D15" s="176">
        <f>(D13*0.2)</f>
        <v>704.16</v>
      </c>
      <c r="E15" s="177"/>
      <c r="F15" s="178"/>
      <c r="G15" s="97"/>
      <c r="H15" s="97"/>
      <c r="I15" s="97"/>
      <c r="J15" s="97"/>
      <c r="K15" s="97"/>
      <c r="L15" s="97"/>
      <c r="M15" s="97"/>
    </row>
    <row r="16" ht="26" customHeight="1" spans="1:13">
      <c r="A16" s="106" t="s">
        <v>91</v>
      </c>
      <c r="B16" s="175" t="s">
        <v>273</v>
      </c>
      <c r="C16" s="106" t="s">
        <v>91</v>
      </c>
      <c r="D16" s="176">
        <f>(D13*0.08)</f>
        <v>281.664</v>
      </c>
      <c r="E16" s="177"/>
      <c r="F16" s="178"/>
      <c r="G16" s="97"/>
      <c r="H16" s="97"/>
      <c r="I16" s="97"/>
      <c r="J16" s="97"/>
      <c r="K16" s="97"/>
      <c r="L16" s="97"/>
      <c r="M16" s="97"/>
    </row>
    <row r="17" ht="30" customHeight="1" spans="1:13">
      <c r="A17" s="205" t="s">
        <v>87</v>
      </c>
      <c r="B17" s="206"/>
      <c r="C17" s="208" t="s">
        <v>270</v>
      </c>
      <c r="D17" s="209">
        <f>SUM(D15:D16)</f>
        <v>985.824</v>
      </c>
      <c r="E17" s="177"/>
      <c r="F17" s="178"/>
      <c r="G17" s="97"/>
      <c r="H17" s="97"/>
      <c r="I17" s="97"/>
      <c r="J17" s="97"/>
      <c r="K17" s="97"/>
      <c r="L17" s="97"/>
      <c r="M17" s="97"/>
    </row>
    <row r="18" ht="51.95" customHeight="1" spans="1:13">
      <c r="A18" s="112" t="s">
        <v>274</v>
      </c>
      <c r="B18" s="113" t="s">
        <v>275</v>
      </c>
      <c r="C18" s="114"/>
      <c r="D18" s="114"/>
      <c r="E18" s="177"/>
      <c r="F18" s="178"/>
      <c r="G18" s="97"/>
      <c r="H18" s="97"/>
      <c r="I18" s="97"/>
      <c r="J18" s="97"/>
      <c r="K18" s="97"/>
      <c r="L18" s="97"/>
      <c r="M18" s="97"/>
    </row>
    <row r="19" ht="24" customHeight="1" spans="1:13">
      <c r="A19" s="106" t="s">
        <v>102</v>
      </c>
      <c r="B19" s="210" t="s">
        <v>276</v>
      </c>
      <c r="C19" s="106" t="s">
        <v>102</v>
      </c>
      <c r="D19" s="211">
        <f>(D13*0.0278)</f>
        <v>97.87824</v>
      </c>
      <c r="E19" s="177"/>
      <c r="F19" s="178"/>
      <c r="G19" s="97"/>
      <c r="H19" s="97"/>
      <c r="I19" s="97"/>
      <c r="J19" s="97"/>
      <c r="K19" s="97"/>
      <c r="L19" s="97"/>
      <c r="M19" s="97"/>
    </row>
    <row r="20" ht="24" customHeight="1" spans="1:13">
      <c r="A20" s="106" t="s">
        <v>104</v>
      </c>
      <c r="B20" s="175" t="s">
        <v>277</v>
      </c>
      <c r="C20" s="106" t="s">
        <v>104</v>
      </c>
      <c r="D20" s="176">
        <f>(D13*0.0833)</f>
        <v>293.28264</v>
      </c>
      <c r="E20" s="177"/>
      <c r="F20" s="178"/>
      <c r="G20" s="97"/>
      <c r="H20" s="97"/>
      <c r="I20" s="97"/>
      <c r="J20" s="97"/>
      <c r="K20" s="97"/>
      <c r="L20" s="97"/>
      <c r="M20" s="97"/>
    </row>
    <row r="21" ht="24" customHeight="1" spans="1:13">
      <c r="A21" s="212" t="s">
        <v>106</v>
      </c>
      <c r="B21" s="213" t="s">
        <v>278</v>
      </c>
      <c r="C21" s="106" t="s">
        <v>106</v>
      </c>
      <c r="D21" s="176">
        <f>(D13*0.2)</f>
        <v>704.16</v>
      </c>
      <c r="E21" s="177"/>
      <c r="F21" s="178"/>
      <c r="G21" s="97"/>
      <c r="H21" s="97"/>
      <c r="I21" s="97"/>
      <c r="J21" s="97"/>
      <c r="K21" s="97"/>
      <c r="L21" s="97"/>
      <c r="M21" s="97"/>
    </row>
    <row r="22" ht="24" customHeight="1" spans="1:13">
      <c r="A22" s="205" t="s">
        <v>87</v>
      </c>
      <c r="B22" s="206"/>
      <c r="C22" s="106" t="s">
        <v>274</v>
      </c>
      <c r="D22" s="214">
        <f>SUM(D19:D21)</f>
        <v>1095.32088</v>
      </c>
      <c r="E22" s="177"/>
      <c r="F22" s="178"/>
      <c r="G22" s="97"/>
      <c r="H22" s="97"/>
      <c r="I22" s="97"/>
      <c r="J22" s="97"/>
      <c r="K22" s="97"/>
      <c r="L22" s="97"/>
      <c r="M22" s="97"/>
    </row>
    <row r="23" ht="51" customHeight="1" spans="1:13">
      <c r="A23" s="112" t="s">
        <v>279</v>
      </c>
      <c r="B23" s="113" t="s">
        <v>280</v>
      </c>
      <c r="C23" s="114"/>
      <c r="D23" s="114"/>
      <c r="E23" s="177"/>
      <c r="F23" s="178"/>
      <c r="G23" s="97"/>
      <c r="H23" s="97"/>
      <c r="I23" s="97"/>
      <c r="J23" s="97"/>
      <c r="K23" s="97"/>
      <c r="L23" s="97"/>
      <c r="M23" s="97"/>
    </row>
    <row r="24" ht="24" customHeight="1" spans="1:13">
      <c r="A24" s="106" t="s">
        <v>115</v>
      </c>
      <c r="B24" s="175" t="s">
        <v>281</v>
      </c>
      <c r="C24" s="106" t="s">
        <v>115</v>
      </c>
      <c r="D24" s="176">
        <f>(4.1*2*2*15)</f>
        <v>246</v>
      </c>
      <c r="E24" s="177"/>
      <c r="F24" s="178"/>
      <c r="G24" s="97"/>
      <c r="H24" s="97"/>
      <c r="I24" s="97"/>
      <c r="J24" s="97"/>
      <c r="K24" s="97"/>
      <c r="L24" s="97"/>
      <c r="M24" s="97"/>
    </row>
    <row r="25" ht="24" customHeight="1" spans="1:13">
      <c r="A25" s="106" t="s">
        <v>117</v>
      </c>
      <c r="B25" s="175" t="s">
        <v>282</v>
      </c>
      <c r="C25" s="106" t="s">
        <v>117</v>
      </c>
      <c r="D25" s="176">
        <f>(18*15*2)</f>
        <v>540</v>
      </c>
      <c r="E25" s="177"/>
      <c r="F25" s="178"/>
      <c r="G25" s="97"/>
      <c r="H25" s="97"/>
      <c r="I25" s="97"/>
      <c r="J25" s="97"/>
      <c r="K25" s="97"/>
      <c r="L25" s="97"/>
      <c r="M25" s="97"/>
    </row>
    <row r="26" ht="30" customHeight="1" spans="1:13">
      <c r="A26" s="205" t="s">
        <v>87</v>
      </c>
      <c r="B26" s="206"/>
      <c r="C26" s="106" t="s">
        <v>279</v>
      </c>
      <c r="D26" s="214">
        <f>SUM(D24:D25)</f>
        <v>786</v>
      </c>
      <c r="E26" s="177"/>
      <c r="F26" s="178"/>
      <c r="G26" s="97"/>
      <c r="H26" s="97"/>
      <c r="I26" s="97"/>
      <c r="J26" s="97"/>
      <c r="K26" s="97"/>
      <c r="L26" s="97"/>
      <c r="M26" s="97"/>
    </row>
    <row r="27" ht="51" customHeight="1" spans="1:13">
      <c r="A27" s="112" t="s">
        <v>283</v>
      </c>
      <c r="B27" s="113" t="s">
        <v>284</v>
      </c>
      <c r="C27" s="114"/>
      <c r="D27" s="114"/>
      <c r="E27" s="177"/>
      <c r="F27" s="178"/>
      <c r="G27" s="97"/>
      <c r="H27" s="97"/>
      <c r="I27" s="97"/>
      <c r="J27" s="97"/>
      <c r="K27" s="97"/>
      <c r="L27" s="97"/>
      <c r="M27" s="97"/>
    </row>
    <row r="28" ht="24" customHeight="1" spans="1:13">
      <c r="A28" s="208" t="s">
        <v>128</v>
      </c>
      <c r="B28" s="210" t="s">
        <v>285</v>
      </c>
      <c r="C28" s="208" t="s">
        <v>128</v>
      </c>
      <c r="D28" s="215">
        <f>(73.54*2)/12</f>
        <v>12.2566666666667</v>
      </c>
      <c r="E28" s="177"/>
      <c r="F28" s="178"/>
      <c r="G28" s="97"/>
      <c r="H28" s="97"/>
      <c r="I28" s="97"/>
      <c r="J28" s="97"/>
      <c r="K28" s="97"/>
      <c r="L28" s="97"/>
      <c r="M28" s="97"/>
    </row>
    <row r="29" ht="30" customHeight="1" spans="1:13">
      <c r="A29" s="208" t="s">
        <v>130</v>
      </c>
      <c r="B29" s="213" t="s">
        <v>286</v>
      </c>
      <c r="C29" s="208" t="s">
        <v>130</v>
      </c>
      <c r="D29" s="216">
        <f>(45.82*2)/12</f>
        <v>7.63666666666667</v>
      </c>
      <c r="E29" s="177"/>
      <c r="F29" s="178"/>
      <c r="G29" s="97"/>
      <c r="H29" s="97"/>
      <c r="I29" s="97"/>
      <c r="J29" s="97"/>
      <c r="K29" s="97"/>
      <c r="L29" s="97"/>
      <c r="M29" s="97"/>
    </row>
    <row r="30" ht="30" customHeight="1" spans="1:13">
      <c r="A30" s="208" t="s">
        <v>132</v>
      </c>
      <c r="B30" s="213" t="s">
        <v>287</v>
      </c>
      <c r="C30" s="208" t="s">
        <v>132</v>
      </c>
      <c r="D30" s="216">
        <f>(77.17*2)/12</f>
        <v>12.8616666666667</v>
      </c>
      <c r="E30" s="177"/>
      <c r="F30" s="178"/>
      <c r="G30" s="97"/>
      <c r="H30" s="97"/>
      <c r="I30" s="97"/>
      <c r="J30" s="97"/>
      <c r="K30" s="97"/>
      <c r="L30" s="97"/>
      <c r="M30" s="97"/>
    </row>
    <row r="31" ht="30" customHeight="1" spans="1:13">
      <c r="A31" s="208" t="s">
        <v>134</v>
      </c>
      <c r="B31" s="213" t="s">
        <v>288</v>
      </c>
      <c r="C31" s="208" t="s">
        <v>134</v>
      </c>
      <c r="D31" s="216">
        <f>(104.19*2)/12</f>
        <v>17.365</v>
      </c>
      <c r="E31" s="177"/>
      <c r="F31" s="178"/>
      <c r="G31" s="97"/>
      <c r="H31" s="97"/>
      <c r="I31" s="97"/>
      <c r="J31" s="97"/>
      <c r="K31" s="97"/>
      <c r="L31" s="97"/>
      <c r="M31" s="97"/>
    </row>
    <row r="32" ht="30" customHeight="1" spans="1:13">
      <c r="A32" s="208" t="s">
        <v>136</v>
      </c>
      <c r="B32" s="213" t="s">
        <v>289</v>
      </c>
      <c r="C32" s="208" t="s">
        <v>136</v>
      </c>
      <c r="D32" s="216">
        <f>(10.08*2)/12</f>
        <v>1.68</v>
      </c>
      <c r="E32" s="177"/>
      <c r="F32" s="178"/>
      <c r="G32" s="97"/>
      <c r="H32" s="97"/>
      <c r="I32" s="97"/>
      <c r="J32" s="97"/>
      <c r="K32" s="97"/>
      <c r="L32" s="97"/>
      <c r="M32" s="97"/>
    </row>
    <row r="33" ht="30" customHeight="1" spans="1:13">
      <c r="A33" s="208" t="s">
        <v>138</v>
      </c>
      <c r="B33" s="213" t="s">
        <v>290</v>
      </c>
      <c r="C33" s="208" t="s">
        <v>138</v>
      </c>
      <c r="D33" s="216">
        <f>(9.5*2)/12</f>
        <v>1.58333333333333</v>
      </c>
      <c r="E33" s="177"/>
      <c r="F33" s="178"/>
      <c r="G33" s="97"/>
      <c r="H33" s="97"/>
      <c r="I33" s="97"/>
      <c r="J33" s="97"/>
      <c r="K33" s="97"/>
      <c r="L33" s="97"/>
      <c r="M33" s="97"/>
    </row>
    <row r="34" ht="30" customHeight="1" spans="1:13">
      <c r="A34" s="205" t="s">
        <v>87</v>
      </c>
      <c r="B34" s="206"/>
      <c r="C34" s="106" t="s">
        <v>283</v>
      </c>
      <c r="D34" s="217">
        <f>SUM(D28:D33)</f>
        <v>53.3833333333333</v>
      </c>
      <c r="E34" s="177"/>
      <c r="F34" s="178"/>
      <c r="G34" s="97"/>
      <c r="H34" s="97"/>
      <c r="I34" s="97"/>
      <c r="J34" s="97"/>
      <c r="K34" s="97"/>
      <c r="L34" s="97"/>
      <c r="M34" s="97"/>
    </row>
    <row r="35" ht="9" customHeight="1" spans="1:13">
      <c r="A35" s="206"/>
      <c r="B35" s="218"/>
      <c r="C35" s="208"/>
      <c r="D35" s="219"/>
      <c r="E35" s="177"/>
      <c r="F35" s="178"/>
      <c r="G35" s="97"/>
      <c r="H35" s="97"/>
      <c r="I35" s="97"/>
      <c r="J35" s="97"/>
      <c r="K35" s="97"/>
      <c r="L35" s="97"/>
      <c r="M35" s="97"/>
    </row>
    <row r="36" ht="30" customHeight="1" spans="1:13">
      <c r="A36" s="112" t="s">
        <v>291</v>
      </c>
      <c r="B36" s="113" t="s">
        <v>292</v>
      </c>
      <c r="C36" s="114" t="s">
        <v>45</v>
      </c>
      <c r="D36" s="220">
        <f>ROUND(SUM(D13+D17+D22+D26+D34),2)</f>
        <v>6441.33</v>
      </c>
      <c r="E36" s="177"/>
      <c r="F36" s="178"/>
      <c r="G36" s="97"/>
      <c r="H36" s="97"/>
      <c r="I36" s="97"/>
      <c r="J36" s="97"/>
      <c r="K36" s="97"/>
      <c r="L36" s="97"/>
      <c r="M36" s="97"/>
    </row>
    <row r="37" ht="30" customHeight="1" spans="1:13">
      <c r="A37" s="205"/>
      <c r="B37" s="206"/>
      <c r="C37" s="106"/>
      <c r="D37" s="216"/>
      <c r="E37" s="177"/>
      <c r="F37" s="178"/>
      <c r="G37" s="97"/>
      <c r="H37" s="97"/>
      <c r="I37" s="97"/>
      <c r="J37" s="97"/>
      <c r="K37" s="97"/>
      <c r="L37" s="97"/>
      <c r="M37" s="97"/>
    </row>
    <row r="38" ht="30" customHeight="1" spans="1:13">
      <c r="A38" s="112" t="s">
        <v>293</v>
      </c>
      <c r="B38" s="113" t="s">
        <v>294</v>
      </c>
      <c r="C38" s="114" t="s">
        <v>45</v>
      </c>
      <c r="D38" s="220">
        <f>ROUND(D36*1.2302,2)</f>
        <v>7924.12</v>
      </c>
      <c r="E38" s="177"/>
      <c r="F38" s="178"/>
      <c r="G38" s="97"/>
      <c r="H38" s="97"/>
      <c r="I38" s="97"/>
      <c r="J38" s="97"/>
      <c r="K38" s="97"/>
      <c r="L38" s="97"/>
      <c r="M38" s="97"/>
    </row>
    <row r="39" ht="9.95" customHeight="1" spans="1:13">
      <c r="A39" s="189"/>
      <c r="B39" s="190"/>
      <c r="C39" s="189"/>
      <c r="D39" s="191"/>
      <c r="E39" s="192"/>
      <c r="F39" s="97"/>
      <c r="G39" s="193"/>
      <c r="H39" s="97"/>
      <c r="I39" s="97"/>
      <c r="J39" s="97"/>
      <c r="K39" s="97"/>
      <c r="L39" s="97"/>
      <c r="M39" s="97"/>
    </row>
    <row r="40" s="90" customFormat="1" ht="34" customHeight="1" spans="1:13">
      <c r="A40" s="197" t="s">
        <v>295</v>
      </c>
      <c r="B40" s="197"/>
      <c r="C40" s="197"/>
      <c r="D40" s="197"/>
      <c r="F40" s="196"/>
      <c r="G40" s="196"/>
      <c r="H40" s="196"/>
      <c r="I40" s="196"/>
      <c r="J40" s="196"/>
      <c r="K40" s="196"/>
      <c r="L40" s="196"/>
      <c r="M40" s="196"/>
    </row>
    <row r="41" customFormat="1" ht="21" customHeight="1" spans="1:13">
      <c r="A41" s="197" t="s">
        <v>296</v>
      </c>
      <c r="B41" s="197"/>
      <c r="C41" s="197"/>
      <c r="D41" s="197"/>
      <c r="F41" s="97"/>
      <c r="G41" s="97"/>
      <c r="H41" s="97"/>
      <c r="I41" s="97"/>
      <c r="J41" s="97"/>
      <c r="K41" s="97"/>
      <c r="L41" s="97"/>
      <c r="M41" s="97"/>
    </row>
    <row r="42" spans="6:13">
      <c r="F42" s="97"/>
      <c r="G42" s="97"/>
      <c r="H42" s="97"/>
      <c r="I42" s="97"/>
      <c r="J42" s="97"/>
      <c r="K42" s="97"/>
      <c r="L42" s="97"/>
      <c r="M42" s="97"/>
    </row>
  </sheetData>
  <mergeCells count="15">
    <mergeCell ref="A1:D1"/>
    <mergeCell ref="A2:D2"/>
    <mergeCell ref="A3:D3"/>
    <mergeCell ref="A4:D4"/>
    <mergeCell ref="A5:D5"/>
    <mergeCell ref="A6:D6"/>
    <mergeCell ref="A7:D7"/>
    <mergeCell ref="A8:D8"/>
    <mergeCell ref="A13:B13"/>
    <mergeCell ref="A17:B17"/>
    <mergeCell ref="A22:B22"/>
    <mergeCell ref="A26:B26"/>
    <mergeCell ref="A34:B34"/>
    <mergeCell ref="A40:D40"/>
    <mergeCell ref="A41:D41"/>
  </mergeCells>
  <pageMargins left="0.75" right="0.75" top="1" bottom="1" header="0.5" footer="0.5"/>
  <pageSetup paperSize="9" scale="72" orientation="portrait"/>
  <headerFooter/>
  <rowBreaks count="1" manualBreakCount="1">
    <brk id="22" max="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LibreOffice/7.1.5.2$Windows_X86_64 LibreOffice_project/85f04e9f809797b8199d13c421bd8a2b025d52b5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RESUMO</vt:lpstr>
      <vt:lpstr>CRONOGRAMA</vt:lpstr>
      <vt:lpstr>ORÇAMENTO BÁSICO</vt:lpstr>
      <vt:lpstr>EQUIP_TIPO B</vt:lpstr>
      <vt:lpstr>MOTORISTA_DIURNO_TIPO B</vt:lpstr>
      <vt:lpstr>MOTORISTA_NOTURNO_TIPO B</vt:lpstr>
      <vt:lpstr>AMBULANCIA_TIPO B</vt:lpstr>
      <vt:lpstr>EQUIP_TIPO D</vt:lpstr>
      <vt:lpstr>MOTORISTA_DIURNO_TIPO D</vt:lpstr>
      <vt:lpstr>MOTORISTA_NOTURNO_TIPO D</vt:lpstr>
      <vt:lpstr>AMBULANCIA_TIPO D</vt:lpstr>
      <vt:lpstr>BDI</vt:lpstr>
      <vt:lpstr>ANEXO IV</vt:lpstr>
      <vt:lpstr>MAPA_COTAÇÃO 1</vt:lpstr>
      <vt:lpstr>MAPA_COTAÇÃO 2</vt:lpstr>
      <vt:lpstr>modelo mapacotação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clouise</dc:creator>
  <cp:lastModifiedBy>mmiranda</cp:lastModifiedBy>
  <cp:revision>3</cp:revision>
  <dcterms:created xsi:type="dcterms:W3CDTF">2021-05-10T17:19:00Z</dcterms:created>
  <cp:lastPrinted>2023-06-29T16:20:00Z</cp:lastPrinted>
  <dcterms:modified xsi:type="dcterms:W3CDTF">2023-12-18T11:51:01Z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8194B07CD06744E2A961955A6787C8F9</vt:lpwstr>
  </property>
  <property fmtid="{D5CDD505-2E9C-101B-9397-08002B2CF9AE}" pid="3" name="KSOProductBuildVer">
    <vt:lpwstr>1046-12.2.0.13359</vt:lpwstr>
  </property>
</Properties>
</file>